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zpočty_2020\Rymlová_GMK_sociálky\"/>
    </mc:Choice>
  </mc:AlternateContent>
  <xr:revisionPtr revIDLastSave="0" documentId="8_{03C44C79-BBD2-4014-BADC-81310BD2F6F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2005180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20051802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20051802 Pol'!$A$1:$X$119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H39" i="1" s="1"/>
  <c r="H42" i="1" s="1"/>
  <c r="F39" i="1"/>
  <c r="G109" i="12"/>
  <c r="Q8" i="12"/>
  <c r="G9" i="12"/>
  <c r="G8" i="12" s="1"/>
  <c r="I9" i="12"/>
  <c r="I8" i="12" s="1"/>
  <c r="K9" i="12"/>
  <c r="K8" i="12" s="1"/>
  <c r="O9" i="12"/>
  <c r="O8" i="12" s="1"/>
  <c r="Q9" i="12"/>
  <c r="V9" i="12"/>
  <c r="V8" i="12" s="1"/>
  <c r="I10" i="12"/>
  <c r="Q10" i="12"/>
  <c r="G11" i="12"/>
  <c r="G10" i="12" s="1"/>
  <c r="I11" i="12"/>
  <c r="K11" i="12"/>
  <c r="K10" i="12" s="1"/>
  <c r="M11" i="12"/>
  <c r="M10" i="12" s="1"/>
  <c r="O11" i="12"/>
  <c r="O10" i="12" s="1"/>
  <c r="Q11" i="12"/>
  <c r="V11" i="12"/>
  <c r="V10" i="12" s="1"/>
  <c r="G12" i="12"/>
  <c r="I12" i="12"/>
  <c r="M12" i="12"/>
  <c r="G13" i="12"/>
  <c r="I13" i="12"/>
  <c r="K13" i="12"/>
  <c r="K12" i="12" s="1"/>
  <c r="M13" i="12"/>
  <c r="O13" i="12"/>
  <c r="O12" i="12" s="1"/>
  <c r="Q13" i="12"/>
  <c r="Q12" i="12" s="1"/>
  <c r="V13" i="12"/>
  <c r="V12" i="12" s="1"/>
  <c r="G15" i="12"/>
  <c r="I15" i="12"/>
  <c r="I14" i="12" s="1"/>
  <c r="K15" i="12"/>
  <c r="M15" i="12"/>
  <c r="O15" i="12"/>
  <c r="O14" i="12" s="1"/>
  <c r="Q15" i="12"/>
  <c r="V15" i="12"/>
  <c r="V14" i="12" s="1"/>
  <c r="G16" i="12"/>
  <c r="G14" i="12" s="1"/>
  <c r="I16" i="12"/>
  <c r="K16" i="12"/>
  <c r="K14" i="12" s="1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Q14" i="12" s="1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2" i="12"/>
  <c r="G31" i="12" s="1"/>
  <c r="I32" i="12"/>
  <c r="K32" i="12"/>
  <c r="K31" i="12" s="1"/>
  <c r="O32" i="12"/>
  <c r="Q32" i="12"/>
  <c r="V32" i="12"/>
  <c r="G33" i="12"/>
  <c r="M33" i="12" s="1"/>
  <c r="I33" i="12"/>
  <c r="I31" i="12" s="1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O31" i="12" s="1"/>
  <c r="Q36" i="12"/>
  <c r="V36" i="12"/>
  <c r="G37" i="12"/>
  <c r="I37" i="12"/>
  <c r="K37" i="12"/>
  <c r="M37" i="12"/>
  <c r="O37" i="12"/>
  <c r="Q37" i="12"/>
  <c r="Q31" i="12" s="1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V31" i="12" s="1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7" i="12"/>
  <c r="G56" i="12" s="1"/>
  <c r="I57" i="12"/>
  <c r="I56" i="12" s="1"/>
  <c r="K57" i="12"/>
  <c r="O57" i="12"/>
  <c r="Q57" i="12"/>
  <c r="V57" i="12"/>
  <c r="V56" i="12" s="1"/>
  <c r="G58" i="12"/>
  <c r="M58" i="12" s="1"/>
  <c r="I58" i="12"/>
  <c r="K58" i="12"/>
  <c r="K56" i="12" s="1"/>
  <c r="O58" i="12"/>
  <c r="Q58" i="12"/>
  <c r="V58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O56" i="12" s="1"/>
  <c r="Q60" i="12"/>
  <c r="V60" i="12"/>
  <c r="G61" i="12"/>
  <c r="I61" i="12"/>
  <c r="K61" i="12"/>
  <c r="M61" i="12"/>
  <c r="O61" i="12"/>
  <c r="Q61" i="12"/>
  <c r="Q56" i="12" s="1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G91" i="12"/>
  <c r="M91" i="12" s="1"/>
  <c r="M90" i="12" s="1"/>
  <c r="I91" i="12"/>
  <c r="K91" i="12"/>
  <c r="K90" i="12" s="1"/>
  <c r="O91" i="12"/>
  <c r="O90" i="12" s="1"/>
  <c r="Q91" i="12"/>
  <c r="Q90" i="12" s="1"/>
  <c r="V91" i="12"/>
  <c r="V90" i="12" s="1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6" i="12"/>
  <c r="M96" i="12" s="1"/>
  <c r="I96" i="12"/>
  <c r="I95" i="12" s="1"/>
  <c r="K96" i="12"/>
  <c r="K95" i="12" s="1"/>
  <c r="O96" i="12"/>
  <c r="O95" i="12" s="1"/>
  <c r="Q96" i="12"/>
  <c r="V96" i="12"/>
  <c r="G97" i="12"/>
  <c r="G95" i="12" s="1"/>
  <c r="I97" i="12"/>
  <c r="K97" i="12"/>
  <c r="O97" i="12"/>
  <c r="Q97" i="12"/>
  <c r="V97" i="12"/>
  <c r="G98" i="12"/>
  <c r="I98" i="12"/>
  <c r="K98" i="12"/>
  <c r="M98" i="12"/>
  <c r="O98" i="12"/>
  <c r="Q98" i="12"/>
  <c r="Q95" i="12" s="1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V95" i="12" s="1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Q106" i="12"/>
  <c r="G107" i="12"/>
  <c r="M107" i="12" s="1"/>
  <c r="M106" i="12" s="1"/>
  <c r="I107" i="12"/>
  <c r="K107" i="12"/>
  <c r="K106" i="12" s="1"/>
  <c r="O107" i="12"/>
  <c r="O106" i="12" s="1"/>
  <c r="Q107" i="12"/>
  <c r="V107" i="12"/>
  <c r="V106" i="12" s="1"/>
  <c r="AE109" i="12"/>
  <c r="I20" i="1"/>
  <c r="I19" i="1"/>
  <c r="I18" i="1"/>
  <c r="I17" i="1"/>
  <c r="I16" i="1"/>
  <c r="F42" i="1"/>
  <c r="G23" i="1" s="1"/>
  <c r="G42" i="1"/>
  <c r="G25" i="1" s="1"/>
  <c r="A25" i="1" s="1"/>
  <c r="H40" i="1"/>
  <c r="I40" i="1" s="1"/>
  <c r="I58" i="1" l="1"/>
  <c r="J57" i="1" s="1"/>
  <c r="A26" i="1"/>
  <c r="G26" i="1"/>
  <c r="A23" i="1"/>
  <c r="G28" i="1"/>
  <c r="AF109" i="12"/>
  <c r="M32" i="12"/>
  <c r="M31" i="12" s="1"/>
  <c r="M16" i="12"/>
  <c r="M14" i="12" s="1"/>
  <c r="M97" i="12"/>
  <c r="M95" i="12" s="1"/>
  <c r="M57" i="12"/>
  <c r="M56" i="12" s="1"/>
  <c r="M9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55" i="1" l="1"/>
  <c r="J50" i="1"/>
  <c r="J52" i="1"/>
  <c r="J51" i="1"/>
  <c r="J56" i="1"/>
  <c r="J53" i="1"/>
  <c r="J49" i="1"/>
  <c r="J54" i="1"/>
  <c r="G24" i="1"/>
  <c r="A27" i="1" s="1"/>
  <c r="A24" i="1"/>
  <c r="J39" i="1"/>
  <c r="J42" i="1" s="1"/>
  <c r="J40" i="1"/>
  <c r="J41" i="1"/>
  <c r="J58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</author>
  </authors>
  <commentList>
    <comment ref="S6" authorId="0" shapeId="0" xr:uid="{ED7FB3F4-459D-481E-ABB1-BCE50EC96BB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E26E888-3A24-4391-B5EF-B5DAB694069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<sst xmlns="http://schemas.openxmlformats.org/spreadsheetml/2006/main" count="825" uniqueCount="304">
  <si>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</si>
  <si>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</si>
  <si>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</si>
  <si>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</si>
  <si>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</si>
  <si>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</si>
  <si>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</si>
  <si>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</si>
  <si>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</si>
  <si>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</si>
  <si>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</si>
  <si>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</si>
  <si>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</si>
  <si>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</si>
  <si>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</si>
  <si>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</si>
  <si>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</si>
  <si>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</si>
  <si>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</si>
  <si>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</si>
  <si>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</si>
  <si>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</si>
  <si>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</si>
  <si>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</si>
  <si>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</si>
  <si>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</si>
  <si>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</si>
  <si>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</si>
  <si>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</si>
  <si>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</si>
  <si>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</si>
  <si>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</si>
  <si>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</si>
  <si>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</si>
  <si>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</si>
  <si>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</si>
  <si>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</si>
  <si>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</si>
  <si>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</si>
  <si>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</si>
  <si>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</si>
  <si>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20051802</t>
  </si>
  <si>
    <t>Zdravotechnika - příloha</t>
  </si>
  <si>
    <t>01</t>
  </si>
  <si>
    <t>Stavební oprava hygienického zázemí GMK Bílovec - budova B</t>
  </si>
  <si>
    <t>Objekt:</t>
  </si>
  <si>
    <t>Rozpočet:</t>
  </si>
  <si>
    <t>200518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</si>
  <si>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</si>
  <si>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</si>
  <si>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</si>
  <si>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</si>
  <si>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</si>
  <si>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</si>
  <si>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</si>
  <si>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900</t>
  </si>
  <si>
    <t>HZS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</si>
  <si>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</si>
  <si>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</si>
  <si>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</si>
  <si>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</si>
  <si>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</si>
  <si>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</si>
  <si>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</si>
  <si>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</si>
  <si>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</si>
  <si>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</si>
  <si>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</si>
  <si>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</si>
  <si>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</si>
  <si>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</si>
  <si>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</si>
  <si>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</si>
  <si>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</si>
  <si>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</si>
  <si>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</si>
  <si>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</si>
  <si>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</si>
  <si>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</si>
  <si>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</si>
  <si>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</si>
  <si>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</si>
  <si>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</si>
  <si>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</si>
  <si>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</si>
  <si>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</si>
  <si>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</si>
  <si>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</si>
  <si>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</si>
  <si>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</si>
  <si>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</si>
  <si>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</si>
  <si>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</si>
  <si>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</si>
  <si>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</si>
  <si>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</si>
  <si>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</si>
  <si>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</si>
  <si>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</si>
  <si>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</si>
  <si>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612403386</t>
  </si>
  <si>
    <t>Hrubá výplň rýh ve stěnách do 10x10cm maltou z SMS</t>
  </si>
  <si>
    <t>m</t>
  </si>
  <si>
    <t>RTS 20/ I</t>
  </si>
  <si>
    <t>Práce</t>
  </si>
  <si>
    <t>POL1_</t>
  </si>
  <si>
    <t xml:space="preserve">900      </t>
  </si>
  <si>
    <t>HZS - stavební výpomoc, sekání drážek, prostupy, vrtání otvorů, zaomítání drážek, výmalba po mont.</t>
  </si>
  <si>
    <t>h</t>
  </si>
  <si>
    <t>999281108</t>
  </si>
  <si>
    <t>Přesun hmot pro opravy a údržbu do výšky 12 m</t>
  </si>
  <si>
    <t>t</t>
  </si>
  <si>
    <t>Přesun hmot</t>
  </si>
  <si>
    <t>POL7_</t>
  </si>
  <si>
    <t>721100902</t>
  </si>
  <si>
    <t>Oprava - přetěsnění hrdla odpadního potrubí DN 100</t>
  </si>
  <si>
    <t>kus</t>
  </si>
  <si>
    <t>721140802</t>
  </si>
  <si>
    <t>Demontáž potrubí litinového DN 100</t>
  </si>
  <si>
    <t>721171808</t>
  </si>
  <si>
    <t>Demontáž potrubí z PVC do D 114 mm</t>
  </si>
  <si>
    <t>721176102</t>
  </si>
  <si>
    <t>Potrubí HT připojovací D 40 x 1,8 mm</t>
  </si>
  <si>
    <t>721176103</t>
  </si>
  <si>
    <t>Potrubí HT připojovací D 50 x 1,8 mm</t>
  </si>
  <si>
    <t>721176114</t>
  </si>
  <si>
    <t>Potrubí HT odpadní svislé D 75 x 1,9 mm</t>
  </si>
  <si>
    <t>721176115</t>
  </si>
  <si>
    <t>Potrubí HT odpadní svislé D 110 x 2,7 mm</t>
  </si>
  <si>
    <t>721194104</t>
  </si>
  <si>
    <t>Vyvedení odpadních výpustek D 40 x 1,8</t>
  </si>
  <si>
    <t>721194105</t>
  </si>
  <si>
    <t>Vyvedení odpadních výpustek D 50 x 1,8</t>
  </si>
  <si>
    <t>721194109</t>
  </si>
  <si>
    <t>Vyvedení odpadních výpustek D 110 x 2,3</t>
  </si>
  <si>
    <t>721273150</t>
  </si>
  <si>
    <t>Hlavice ventilační přivětrávací HL900 přivzdušňovací ventil HL900, D 50/75/110 mm</t>
  </si>
  <si>
    <t>721290111</t>
  </si>
  <si>
    <t>Zkouška těsnosti kanalizace vodou DN 125</t>
  </si>
  <si>
    <t>721290123</t>
  </si>
  <si>
    <t>Zkouška těsnosti kanalizace kouřem DN 300</t>
  </si>
  <si>
    <t>72101</t>
  </si>
  <si>
    <t>Prostup střechou - utěsnění PVC manžeta</t>
  </si>
  <si>
    <t>ks</t>
  </si>
  <si>
    <t>Vlastní</t>
  </si>
  <si>
    <t>Indiv</t>
  </si>
  <si>
    <t>721290823</t>
  </si>
  <si>
    <t>Přesun vybouraných hmot - kanalizace, H 12 - 24 m</t>
  </si>
  <si>
    <t>998721203</t>
  </si>
  <si>
    <t>Přesun hmot pro vnitřní kanalizaci, výšky do 24 m</t>
  </si>
  <si>
    <t>722130801</t>
  </si>
  <si>
    <t>Demontáž potrubí ocelových závitových DN 25</t>
  </si>
  <si>
    <t>722130802</t>
  </si>
  <si>
    <t>Demontáž potrubí ocelových závitových DN 40</t>
  </si>
  <si>
    <t>722172631</t>
  </si>
  <si>
    <t>Potrubí z PPR, D 20x3,4 mm, PN 20</t>
  </si>
  <si>
    <t>722172632</t>
  </si>
  <si>
    <t>Potrubí z PPR, D 25x4,2 mm, PN 20</t>
  </si>
  <si>
    <t>722172633</t>
  </si>
  <si>
    <t>Potrubí z PPR, D 32x5,4 mm, PN 20</t>
  </si>
  <si>
    <t>722172634</t>
  </si>
  <si>
    <t>Potrubí z PPR, D 40x6,7 mm, PN 20</t>
  </si>
  <si>
    <t>722190403</t>
  </si>
  <si>
    <t>Vyvedení a upevnění výpustek DN 25</t>
  </si>
  <si>
    <t>722220111</t>
  </si>
  <si>
    <t>Nástěnka K 247, pro výtokový ventil G 1/2</t>
  </si>
  <si>
    <t>722235113</t>
  </si>
  <si>
    <t>Kohout vod.kul.,vnitř.-vnitř.z.DN 25</t>
  </si>
  <si>
    <t>722235114</t>
  </si>
  <si>
    <t>Kohout vod.kul.,vnitř.-vnitř.z.DN 32</t>
  </si>
  <si>
    <t>722235115</t>
  </si>
  <si>
    <t>Kohout vod.kul.,vnitř.-vnitř.z.DN 40</t>
  </si>
  <si>
    <t>722280106</t>
  </si>
  <si>
    <t>Tlaková zkouška vodovodního potrubí DN 32</t>
  </si>
  <si>
    <t>722280107</t>
  </si>
  <si>
    <t>Tlaková zkouška vodovodního potrubí DN 40</t>
  </si>
  <si>
    <t>722290226</t>
  </si>
  <si>
    <t>Zkouška tlaku potrubí závitového DN 50</t>
  </si>
  <si>
    <t>722290234</t>
  </si>
  <si>
    <t>Proplach a dezinfekce vodovod.potrubí DN 80</t>
  </si>
  <si>
    <t>551400001</t>
  </si>
  <si>
    <t>Závěsný a kotevní materiál pro uchycení potrubí  DODÁVKA a MONTÁŽ</t>
  </si>
  <si>
    <t>722110</t>
  </si>
  <si>
    <t>Napojení na stávající potrubí</t>
  </si>
  <si>
    <t>722181213R1A</t>
  </si>
  <si>
    <t>Izolace návleková kaučuková tl. stěny 13 mm vnitřní průměr 32 mm</t>
  </si>
  <si>
    <t>722181213R7A</t>
  </si>
  <si>
    <t>Izolace návleková kaučuková tl. stěny 13 mm vnitřní průměr 20 mm</t>
  </si>
  <si>
    <t>722181213R8A</t>
  </si>
  <si>
    <t>Izolace návleková kaučuková tl. stěny 13 mm vnitřní průměr 25 mm</t>
  </si>
  <si>
    <t>722181213R9A</t>
  </si>
  <si>
    <t>Izolace návleková kaučuková tl. stěny 13 mm vnitřní průměr 40 mm</t>
  </si>
  <si>
    <t>722220861R10</t>
  </si>
  <si>
    <t xml:space="preserve">Demontáž armatur </t>
  </si>
  <si>
    <t>722290823</t>
  </si>
  <si>
    <t>Přesun vybouraných hmot - vodovody, H 12 - 24 m</t>
  </si>
  <si>
    <t>998722203</t>
  </si>
  <si>
    <t>Přesun hmot pro vnitřní vodovod, výšky do 24 m</t>
  </si>
  <si>
    <t>725110814</t>
  </si>
  <si>
    <t>Demontáž klozetů kombinovaných</t>
  </si>
  <si>
    <t>soubor</t>
  </si>
  <si>
    <t>725014163</t>
  </si>
  <si>
    <t>Klozet závěsný včetně sedátka</t>
  </si>
  <si>
    <t>725119401</t>
  </si>
  <si>
    <t>Montáž předstěnových systémů pro zazdění</t>
  </si>
  <si>
    <t>725122813</t>
  </si>
  <si>
    <t>Demontáž pisoárů s nádrží + 1 záchodkem</t>
  </si>
  <si>
    <t>725122232</t>
  </si>
  <si>
    <t>Pisoár Golem s integrovaným zdrojem, SLP 19RZ</t>
  </si>
  <si>
    <t>725210821</t>
  </si>
  <si>
    <t>Demontáž umyvadel bez výtokových armatur</t>
  </si>
  <si>
    <t>725017161</t>
  </si>
  <si>
    <t>Umyvadlo na šrouby 50 x 41 cm, bílé</t>
  </si>
  <si>
    <t>725017168</t>
  </si>
  <si>
    <t>Kryt sifonu umyvadel, bílý</t>
  </si>
  <si>
    <t>725015241</t>
  </si>
  <si>
    <t>Bidet závěsný, bílý, 1 otvor pro baterii</t>
  </si>
  <si>
    <t>725292001</t>
  </si>
  <si>
    <t>Zásobník na toaletní papír nerezový</t>
  </si>
  <si>
    <t>725292011</t>
  </si>
  <si>
    <t>Zásobník na papírové ručníky nerezový</t>
  </si>
  <si>
    <t>725292041</t>
  </si>
  <si>
    <t>Dávkovač tekutého mýdla nerezový 0,5 l</t>
  </si>
  <si>
    <t>725330820</t>
  </si>
  <si>
    <t>Demontáž výlevky diturvitové</t>
  </si>
  <si>
    <t>725814102</t>
  </si>
  <si>
    <t>Ventil rohový DN 15</t>
  </si>
  <si>
    <t>725823121</t>
  </si>
  <si>
    <t>Baterie umyvadlová stoján. ruční, vč. otvír.odpadu páková, vč.hadiček a napojení</t>
  </si>
  <si>
    <t>725829201</t>
  </si>
  <si>
    <t>Montáž baterie umyv.a dřezové nástěnné chromové včetně dodávky pákové baterie š.150mm</t>
  </si>
  <si>
    <t>725820801</t>
  </si>
  <si>
    <t>Demontáž baterie nástěnné do G 3/4</t>
  </si>
  <si>
    <t>725849200</t>
  </si>
  <si>
    <t>Montáž baterií sprchových, nastavitelná výška spršky</t>
  </si>
  <si>
    <t>725860107</t>
  </si>
  <si>
    <t xml:space="preserve">Uzávěrka zápachová umyvadlová </t>
  </si>
  <si>
    <t>725019103R01</t>
  </si>
  <si>
    <t>Výlevka závěsná s plastovou mřížkou</t>
  </si>
  <si>
    <t>7251216</t>
  </si>
  <si>
    <t>Splachovač pisoárů tlačítkový</t>
  </si>
  <si>
    <t>7252921</t>
  </si>
  <si>
    <t>Odpadkový koš, nerez</t>
  </si>
  <si>
    <t>7252922</t>
  </si>
  <si>
    <t>Odpadkový koš krytý, nášlapný nerez</t>
  </si>
  <si>
    <t>72599</t>
  </si>
  <si>
    <t>Dodávka a montáž keramické přepážky zástěny</t>
  </si>
  <si>
    <t>28696751</t>
  </si>
  <si>
    <t xml:space="preserve">Modul-WC Duofix s ovládáním zepředu </t>
  </si>
  <si>
    <t>SPCM</t>
  </si>
  <si>
    <t>Specifikace</t>
  </si>
  <si>
    <t>POL3_</t>
  </si>
  <si>
    <t>286967596</t>
  </si>
  <si>
    <t>Modul-umyvadlo Duofix pro zabudování do stěny</t>
  </si>
  <si>
    <t>286967601</t>
  </si>
  <si>
    <t>Modul-výlevka Duofix</t>
  </si>
  <si>
    <t>286967604</t>
  </si>
  <si>
    <t>Modul-bidet Duofix pro zabudování do stěny</t>
  </si>
  <si>
    <t>286967606</t>
  </si>
  <si>
    <t>Modul-pisoár Duofix Universal pro zabudování do stěny</t>
  </si>
  <si>
    <t>55145</t>
  </si>
  <si>
    <t xml:space="preserve">Sprchová baterie + sestava nástěnná páková š. 150mm, ružice, držák, </t>
  </si>
  <si>
    <t>642361</t>
  </si>
  <si>
    <t>Ovládací tlačítko k předstěnovému systému</t>
  </si>
  <si>
    <t>725590813</t>
  </si>
  <si>
    <t>Přesun vybour.hmot, zařizovací předměty H 24 m</t>
  </si>
  <si>
    <t>998725203</t>
  </si>
  <si>
    <t>Přesun hmot pro zařizovací předměty, výšky do 24 m</t>
  </si>
  <si>
    <t>734223123</t>
  </si>
  <si>
    <t>Ventil termostatický</t>
  </si>
  <si>
    <t>734221672</t>
  </si>
  <si>
    <t xml:space="preserve">Hlavice ovládání ventilů termostat. </t>
  </si>
  <si>
    <t>734264311</t>
  </si>
  <si>
    <t>Šroubení topenářské</t>
  </si>
  <si>
    <t>998734203</t>
  </si>
  <si>
    <t>Přesun hmot pro armatury, výšky do 24 m</t>
  </si>
  <si>
    <t>735111810</t>
  </si>
  <si>
    <t>Demontáž těles otopných litinových článkových</t>
  </si>
  <si>
    <t>m2</t>
  </si>
  <si>
    <t>735156562</t>
  </si>
  <si>
    <t>Otopná tělesa panelová Radik Klasik 21  600/ 600</t>
  </si>
  <si>
    <t>735156563</t>
  </si>
  <si>
    <t>Otopná tělesa panelová Radik Klasik 21  600/ 700</t>
  </si>
  <si>
    <t>735156564</t>
  </si>
  <si>
    <t>Otopná tělesa panelová Radik Klasik 21  600/ 800</t>
  </si>
  <si>
    <t>735156568</t>
  </si>
  <si>
    <t>Otopná tělesa panelová Radik Klasik 21  600/1400</t>
  </si>
  <si>
    <t>735156583</t>
  </si>
  <si>
    <t>Otopná tělesa panelová Radik Klasik 21  900/ 700</t>
  </si>
  <si>
    <t>735156589</t>
  </si>
  <si>
    <t>Otopná tělesa panelová Radik Klasik 21  900/1600</t>
  </si>
  <si>
    <t>73501</t>
  </si>
  <si>
    <t>Vypuštění a napuštění systému</t>
  </si>
  <si>
    <t>kpl</t>
  </si>
  <si>
    <t>735890803</t>
  </si>
  <si>
    <t>Přemístění demont. hmot - otop. těles, H 12 - 24 m</t>
  </si>
  <si>
    <t>998735203</t>
  </si>
  <si>
    <t>Přesun hmot pro otopná tělesa, výšky do 24 m</t>
  </si>
  <si>
    <t>78301</t>
  </si>
  <si>
    <t>Nátěr potrubí vč. očištění a odrezivění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</si>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</sst>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47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492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SUMIF(F49:F57,A16,I49:I57)+SUMIF(F49:F57,"PSU",I49:I57)</f>
        <v>0</v>
      </c>
      <c r="J16" s="84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SUMIF(F49:F57,A17,I49:I57)</f>
        <v>0</v>
      </c>
      <c r="J17" s="84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SUMIF(F49:F57,A18,I49:I57)</f>
        <v>0</v>
      </c>
      <c r="J18" s="84"/>
    </row>
    <row r="19" spans="1:10" ht="23.25" customHeight="1" x14ac:dyDescent="0.2">
      <c r="A19" s="195" t="s">
        <v>71</v>
      </c>
      <c r="B19" s="38" t="s">
        <v>29</v>
      </c>
      <c r="C19" s="62"/>
      <c r="D19" s="63"/>
      <c r="E19" s="82"/>
      <c r="F19" s="83"/>
      <c r="G19" s="82"/>
      <c r="H19" s="83"/>
      <c r="I19" s="82">
        <f>SUMIF(F49:F57,A19,I49:I57)</f>
        <v>0</v>
      </c>
      <c r="J19" s="84"/>
    </row>
    <row r="20" spans="1:10" ht="23.25" customHeight="1" x14ac:dyDescent="0.2">
      <c r="A20" s="195" t="s">
        <v>72</v>
      </c>
      <c r="B20" s="38" t="s">
        <v>30</v>
      </c>
      <c r="C20" s="62"/>
      <c r="D20" s="63"/>
      <c r="E20" s="82"/>
      <c r="F20" s="83"/>
      <c r="G20" s="82"/>
      <c r="H20" s="83"/>
      <c r="I20" s="82">
        <f>SUMIF(F49:F57,A20,I49:I57)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48</v>
      </c>
      <c r="C39" s="147"/>
      <c r="D39" s="147"/>
      <c r="E39" s="147"/>
      <c r="F39" s="148">
        <f>'01 20051802 Pol'!AE109</f>
        <v>0</v>
      </c>
      <c r="G39" s="149">
        <f>'01 20051802 Pol'!AF109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43</v>
      </c>
      <c r="C40" s="153" t="s">
        <v>44</v>
      </c>
      <c r="D40" s="153"/>
      <c r="E40" s="153"/>
      <c r="F40" s="154">
        <f>'01 20051802 Pol'!AE109</f>
        <v>0</v>
      </c>
      <c r="G40" s="155">
        <f>'01 20051802 Pol'!AF109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'01 20051802 Pol'!AE109</f>
        <v>0</v>
      </c>
      <c r="G41" s="150">
        <f>'01 20051802 Pol'!AF109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49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51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52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53</v>
      </c>
      <c r="C49" s="184" t="s">
        <v>54</v>
      </c>
      <c r="D49" s="185"/>
      <c r="E49" s="185"/>
      <c r="F49" s="191" t="s">
        <v>26</v>
      </c>
      <c r="G49" s="192"/>
      <c r="H49" s="192"/>
      <c r="I49" s="192">
        <f>'01 20051802 Pol'!G8</f>
        <v>0</v>
      </c>
      <c r="J49" s="189" t="str">
        <f>IF(I58=0,"",I49/I58*100)</f>
        <v/>
      </c>
    </row>
    <row r="50" spans="1:10" ht="36.75" customHeight="1" x14ac:dyDescent="0.2">
      <c r="A50" s="178"/>
      <c r="B50" s="183" t="s">
        <v>55</v>
      </c>
      <c r="C50" s="184" t="s">
        <v>56</v>
      </c>
      <c r="D50" s="185"/>
      <c r="E50" s="185"/>
      <c r="F50" s="191" t="s">
        <v>26</v>
      </c>
      <c r="G50" s="192"/>
      <c r="H50" s="192"/>
      <c r="I50" s="192">
        <f>'01 20051802 Pol'!G10</f>
        <v>0</v>
      </c>
      <c r="J50" s="189" t="str">
        <f>IF(I58=0,"",I50/I58*100)</f>
        <v/>
      </c>
    </row>
    <row r="51" spans="1:10" ht="36.75" customHeight="1" x14ac:dyDescent="0.2">
      <c r="A51" s="178"/>
      <c r="B51" s="183" t="s">
        <v>57</v>
      </c>
      <c r="C51" s="184" t="s">
        <v>58</v>
      </c>
      <c r="D51" s="185"/>
      <c r="E51" s="185"/>
      <c r="F51" s="191" t="s">
        <v>26</v>
      </c>
      <c r="G51" s="192"/>
      <c r="H51" s="192"/>
      <c r="I51" s="192">
        <f>'01 20051802 Pol'!G12</f>
        <v>0</v>
      </c>
      <c r="J51" s="189" t="str">
        <f>IF(I58=0,"",I51/I58*100)</f>
        <v/>
      </c>
    </row>
    <row r="52" spans="1:10" ht="36.75" customHeight="1" x14ac:dyDescent="0.2">
      <c r="A52" s="178"/>
      <c r="B52" s="183" t="s">
        <v>59</v>
      </c>
      <c r="C52" s="184" t="s">
        <v>60</v>
      </c>
      <c r="D52" s="185"/>
      <c r="E52" s="185"/>
      <c r="F52" s="191" t="s">
        <v>27</v>
      </c>
      <c r="G52" s="192"/>
      <c r="H52" s="192"/>
      <c r="I52" s="192">
        <f>'01 20051802 Pol'!G14</f>
        <v>0</v>
      </c>
      <c r="J52" s="189" t="str">
        <f>IF(I58=0,"",I52/I58*100)</f>
        <v/>
      </c>
    </row>
    <row r="53" spans="1:10" ht="36.75" customHeight="1" x14ac:dyDescent="0.2">
      <c r="A53" s="178"/>
      <c r="B53" s="183" t="s">
        <v>61</v>
      </c>
      <c r="C53" s="184" t="s">
        <v>62</v>
      </c>
      <c r="D53" s="185"/>
      <c r="E53" s="185"/>
      <c r="F53" s="191" t="s">
        <v>27</v>
      </c>
      <c r="G53" s="192"/>
      <c r="H53" s="192"/>
      <c r="I53" s="192">
        <f>'01 20051802 Pol'!G31</f>
        <v>0</v>
      </c>
      <c r="J53" s="189" t="str">
        <f>IF(I58=0,"",I53/I58*100)</f>
        <v/>
      </c>
    </row>
    <row r="54" spans="1:10" ht="36.75" customHeight="1" x14ac:dyDescent="0.2">
      <c r="A54" s="178"/>
      <c r="B54" s="183" t="s">
        <v>63</v>
      </c>
      <c r="C54" s="184" t="s">
        <v>64</v>
      </c>
      <c r="D54" s="185"/>
      <c r="E54" s="185"/>
      <c r="F54" s="191" t="s">
        <v>27</v>
      </c>
      <c r="G54" s="192"/>
      <c r="H54" s="192"/>
      <c r="I54" s="192">
        <f>'01 20051802 Pol'!G56</f>
        <v>0</v>
      </c>
      <c r="J54" s="189" t="str">
        <f>IF(I58=0,"",I54/I58*100)</f>
        <v/>
      </c>
    </row>
    <row r="55" spans="1:10" ht="36.75" customHeight="1" x14ac:dyDescent="0.2">
      <c r="A55" s="178"/>
      <c r="B55" s="183" t="s">
        <v>65</v>
      </c>
      <c r="C55" s="184" t="s">
        <v>66</v>
      </c>
      <c r="D55" s="185"/>
      <c r="E55" s="185"/>
      <c r="F55" s="191" t="s">
        <v>27</v>
      </c>
      <c r="G55" s="192"/>
      <c r="H55" s="192"/>
      <c r="I55" s="192">
        <f>'01 20051802 Pol'!G90</f>
        <v>0</v>
      </c>
      <c r="J55" s="189" t="str">
        <f>IF(I58=0,"",I55/I58*100)</f>
        <v/>
      </c>
    </row>
    <row r="56" spans="1:10" ht="36.75" customHeight="1" x14ac:dyDescent="0.2">
      <c r="A56" s="178"/>
      <c r="B56" s="183" t="s">
        <v>67</v>
      </c>
      <c r="C56" s="184" t="s">
        <v>68</v>
      </c>
      <c r="D56" s="185"/>
      <c r="E56" s="185"/>
      <c r="F56" s="191" t="s">
        <v>27</v>
      </c>
      <c r="G56" s="192"/>
      <c r="H56" s="192"/>
      <c r="I56" s="192">
        <f>'01 20051802 Pol'!G95</f>
        <v>0</v>
      </c>
      <c r="J56" s="189" t="str">
        <f>IF(I58=0,"",I56/I58*100)</f>
        <v/>
      </c>
    </row>
    <row r="57" spans="1:10" ht="36.75" customHeight="1" x14ac:dyDescent="0.2">
      <c r="A57" s="178"/>
      <c r="B57" s="183" t="s">
        <v>69</v>
      </c>
      <c r="C57" s="184" t="s">
        <v>70</v>
      </c>
      <c r="D57" s="185"/>
      <c r="E57" s="185"/>
      <c r="F57" s="191" t="s">
        <v>27</v>
      </c>
      <c r="G57" s="192"/>
      <c r="H57" s="192"/>
      <c r="I57" s="192">
        <f>'01 20051802 Pol'!G106</f>
        <v>0</v>
      </c>
      <c r="J57" s="189" t="str">
        <f>IF(I58=0,"",I57/I58*100)</f>
        <v/>
      </c>
    </row>
    <row r="58" spans="1:10" ht="25.5" customHeight="1" x14ac:dyDescent="0.2">
      <c r="A58" s="179"/>
      <c r="B58" s="186" t="s">
        <v>1</v>
      </c>
      <c r="C58" s="187"/>
      <c r="D58" s="188"/>
      <c r="E58" s="188"/>
      <c r="F58" s="193"/>
      <c r="G58" s="194"/>
      <c r="H58" s="194"/>
      <c r="I58" s="194">
        <f>SUM(I49:I57)</f>
        <v>0</v>
      </c>
      <c r="J58" s="190">
        <f>SUM(J49:J57)</f>
        <v>0</v>
      </c>
    </row>
    <row r="59" spans="1:10" x14ac:dyDescent="0.2">
      <c r="F59" s="134"/>
      <c r="G59" s="134"/>
      <c r="H59" s="134"/>
      <c r="I59" s="134"/>
      <c r="J59" s="135"/>
    </row>
    <row r="60" spans="1:10" x14ac:dyDescent="0.2">
      <c r="F60" s="134"/>
      <c r="G60" s="134"/>
      <c r="H60" s="134"/>
      <c r="I60" s="134"/>
      <c r="J60" s="135"/>
    </row>
    <row r="61" spans="1:10" x14ac:dyDescent="0.2">
      <c r="F61" s="134"/>
      <c r="G61" s="134"/>
      <c r="H61" s="134"/>
      <c r="I61" s="134"/>
      <c r="J61" s="135"/>
    </row>
  </sheetData>
  <sheetProtection algorithmName="SHA-512" hashValue="6jtD5rkKAESq4m1yWelxlMtEWrt43QQB1VEe0OxhdGUIpuwRaaRddGg/gHKPhnm4VRoumP5CYMXEarkNutOS2w==" saltValue="v8MN5kWVYAAJT4H4RhuYZ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algorithmName="SHA-512" hashValue="odMdmH649Y7lj+LkXBfy1oslJnyyUUq1HxoRW1lPY4VffZgrkE7ZnQELmiwIM/EOJYZd0tP88O2GCrOpDoQgMw==" saltValue="pL2mMlf/X8n6MMnAqQ3yp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C0781-1FF9-4B89-8C6C-33BB7AFB2F4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73</v>
      </c>
    </row>
    <row r="2" spans="1:60" ht="24.95" customHeight="1" x14ac:dyDescent="0.2">
      <c r="A2" s="197" t="s">
        <v>8</v>
      </c>
      <c r="B2" s="49" t="s">
        <v>47</v>
      </c>
      <c r="C2" s="200" t="s">
        <v>44</v>
      </c>
      <c r="D2" s="198"/>
      <c r="E2" s="198"/>
      <c r="F2" s="198"/>
      <c r="G2" s="199"/>
      <c r="AG2" t="s">
        <v>74</v>
      </c>
    </row>
    <row r="3" spans="1:60" ht="24.95" customHeight="1" x14ac:dyDescent="0.2">
      <c r="A3" s="197" t="s">
        <v>9</v>
      </c>
      <c r="B3" s="49" t="s">
        <v>43</v>
      </c>
      <c r="C3" s="200" t="s">
        <v>44</v>
      </c>
      <c r="D3" s="198"/>
      <c r="E3" s="198"/>
      <c r="F3" s="198"/>
      <c r="G3" s="199"/>
      <c r="AC3" s="176" t="s">
        <v>74</v>
      </c>
      <c r="AG3" t="s">
        <v>75</v>
      </c>
    </row>
    <row r="4" spans="1:60" ht="24.95" customHeight="1" x14ac:dyDescent="0.2">
      <c r="A4" s="201" t="s">
        <v>10</v>
      </c>
      <c r="B4" s="202" t="s">
        <v>41</v>
      </c>
      <c r="C4" s="203" t="s">
        <v>42</v>
      </c>
      <c r="D4" s="204"/>
      <c r="E4" s="204"/>
      <c r="F4" s="204"/>
      <c r="G4" s="205"/>
      <c r="AG4" t="s">
        <v>76</v>
      </c>
    </row>
    <row r="5" spans="1:60" x14ac:dyDescent="0.2">
      <c r="D5" s="10"/>
    </row>
    <row r="6" spans="1:60" ht="38.25" x14ac:dyDescent="0.2">
      <c r="A6" s="207" t="s">
        <v>77</v>
      </c>
      <c r="B6" s="209" t="s">
        <v>78</v>
      </c>
      <c r="C6" s="209" t="s">
        <v>79</v>
      </c>
      <c r="D6" s="208" t="s">
        <v>80</v>
      </c>
      <c r="E6" s="207" t="s">
        <v>81</v>
      </c>
      <c r="F6" s="206" t="s">
        <v>82</v>
      </c>
      <c r="G6" s="207" t="s">
        <v>31</v>
      </c>
      <c r="H6" s="210" t="s">
        <v>32</v>
      </c>
      <c r="I6" s="210" t="s">
        <v>83</v>
      </c>
      <c r="J6" s="210" t="s">
        <v>33</v>
      </c>
      <c r="K6" s="210" t="s">
        <v>84</v>
      </c>
      <c r="L6" s="210" t="s">
        <v>85</v>
      </c>
      <c r="M6" s="210" t="s">
        <v>86</v>
      </c>
      <c r="N6" s="210" t="s">
        <v>87</v>
      </c>
      <c r="O6" s="210" t="s">
        <v>88</v>
      </c>
      <c r="P6" s="210" t="s">
        <v>89</v>
      </c>
      <c r="Q6" s="210" t="s">
        <v>90</v>
      </c>
      <c r="R6" s="210" t="s">
        <v>91</v>
      </c>
      <c r="S6" s="210" t="s">
        <v>92</v>
      </c>
      <c r="T6" s="210" t="s">
        <v>93</v>
      </c>
      <c r="U6" s="210" t="s">
        <v>94</v>
      </c>
      <c r="V6" s="210" t="s">
        <v>95</v>
      </c>
      <c r="W6" s="210" t="s">
        <v>96</v>
      </c>
      <c r="X6" s="210" t="s">
        <v>97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4" t="s">
        <v>98</v>
      </c>
      <c r="B8" s="235" t="s">
        <v>53</v>
      </c>
      <c r="C8" s="254" t="s">
        <v>54</v>
      </c>
      <c r="D8" s="236"/>
      <c r="E8" s="237"/>
      <c r="F8" s="238"/>
      <c r="G8" s="239">
        <f>SUMIF(AG9:AG9,"&lt;&gt;NOR",G9:G9)</f>
        <v>0</v>
      </c>
      <c r="H8" s="233"/>
      <c r="I8" s="233">
        <f>SUM(I9:I9)</f>
        <v>0</v>
      </c>
      <c r="J8" s="233"/>
      <c r="K8" s="233">
        <f>SUM(K9:K9)</f>
        <v>0</v>
      </c>
      <c r="L8" s="233"/>
      <c r="M8" s="233">
        <f>SUM(M9:M9)</f>
        <v>0</v>
      </c>
      <c r="N8" s="233"/>
      <c r="O8" s="233">
        <f>SUM(O9:O9)</f>
        <v>1.66</v>
      </c>
      <c r="P8" s="233"/>
      <c r="Q8" s="233">
        <f>SUM(Q9:Q9)</f>
        <v>0</v>
      </c>
      <c r="R8" s="233"/>
      <c r="S8" s="233"/>
      <c r="T8" s="233"/>
      <c r="U8" s="233"/>
      <c r="V8" s="233">
        <f>SUM(V9:V9)</f>
        <v>24</v>
      </c>
      <c r="W8" s="233"/>
      <c r="X8" s="233"/>
      <c r="AG8" t="s">
        <v>99</v>
      </c>
    </row>
    <row r="9" spans="1:60" ht="22.5" outlineLevel="1" x14ac:dyDescent="0.2">
      <c r="A9" s="246">
        <v>1</v>
      </c>
      <c r="B9" s="247" t="s">
        <v>100</v>
      </c>
      <c r="C9" s="255" t="s">
        <v>101</v>
      </c>
      <c r="D9" s="248" t="s">
        <v>102</v>
      </c>
      <c r="E9" s="249">
        <v>96</v>
      </c>
      <c r="F9" s="250"/>
      <c r="G9" s="251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1.7330000000000002E-2</v>
      </c>
      <c r="O9" s="231">
        <f>ROUND(E9*N9,2)</f>
        <v>1.66</v>
      </c>
      <c r="P9" s="231">
        <v>0</v>
      </c>
      <c r="Q9" s="231">
        <f>ROUND(E9*P9,2)</f>
        <v>0</v>
      </c>
      <c r="R9" s="231"/>
      <c r="S9" s="231" t="s">
        <v>103</v>
      </c>
      <c r="T9" s="231" t="s">
        <v>103</v>
      </c>
      <c r="U9" s="231">
        <v>0.25</v>
      </c>
      <c r="V9" s="231">
        <f>ROUND(E9*U9,2)</f>
        <v>24</v>
      </c>
      <c r="W9" s="231"/>
      <c r="X9" s="231" t="s">
        <v>104</v>
      </c>
      <c r="Y9" s="211"/>
      <c r="Z9" s="211"/>
      <c r="AA9" s="211"/>
      <c r="AB9" s="211"/>
      <c r="AC9" s="211"/>
      <c r="AD9" s="211"/>
      <c r="AE9" s="211"/>
      <c r="AF9" s="211"/>
      <c r="AG9" s="211" t="s">
        <v>105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">
      <c r="A10" s="234" t="s">
        <v>98</v>
      </c>
      <c r="B10" s="235" t="s">
        <v>55</v>
      </c>
      <c r="C10" s="254" t="s">
        <v>56</v>
      </c>
      <c r="D10" s="236"/>
      <c r="E10" s="237"/>
      <c r="F10" s="238"/>
      <c r="G10" s="239">
        <f>SUMIF(AG11:AG11,"&lt;&gt;NOR",G11:G11)</f>
        <v>0</v>
      </c>
      <c r="H10" s="233"/>
      <c r="I10" s="233">
        <f>SUM(I11:I11)</f>
        <v>0</v>
      </c>
      <c r="J10" s="233"/>
      <c r="K10" s="233">
        <f>SUM(K11:K11)</f>
        <v>0</v>
      </c>
      <c r="L10" s="233"/>
      <c r="M10" s="233">
        <f>SUM(M11:M11)</f>
        <v>0</v>
      </c>
      <c r="N10" s="233"/>
      <c r="O10" s="233">
        <f>SUM(O11:O11)</f>
        <v>0</v>
      </c>
      <c r="P10" s="233"/>
      <c r="Q10" s="233">
        <f>SUM(Q11:Q11)</f>
        <v>0</v>
      </c>
      <c r="R10" s="233"/>
      <c r="S10" s="233"/>
      <c r="T10" s="233"/>
      <c r="U10" s="233"/>
      <c r="V10" s="233">
        <f>SUM(V11:V11)</f>
        <v>35</v>
      </c>
      <c r="W10" s="233"/>
      <c r="X10" s="233"/>
      <c r="AG10" t="s">
        <v>99</v>
      </c>
    </row>
    <row r="11" spans="1:60" ht="22.5" outlineLevel="1" x14ac:dyDescent="0.2">
      <c r="A11" s="246">
        <v>2</v>
      </c>
      <c r="B11" s="247" t="s">
        <v>106</v>
      </c>
      <c r="C11" s="255" t="s">
        <v>107</v>
      </c>
      <c r="D11" s="248" t="s">
        <v>108</v>
      </c>
      <c r="E11" s="249">
        <v>35</v>
      </c>
      <c r="F11" s="250"/>
      <c r="G11" s="251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103</v>
      </c>
      <c r="T11" s="231" t="s">
        <v>103</v>
      </c>
      <c r="U11" s="231">
        <v>1</v>
      </c>
      <c r="V11" s="231">
        <f>ROUND(E11*U11,2)</f>
        <v>35</v>
      </c>
      <c r="W11" s="231"/>
      <c r="X11" s="231" t="s">
        <v>104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105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">
      <c r="A12" s="234" t="s">
        <v>98</v>
      </c>
      <c r="B12" s="235" t="s">
        <v>57</v>
      </c>
      <c r="C12" s="254" t="s">
        <v>58</v>
      </c>
      <c r="D12" s="236"/>
      <c r="E12" s="237"/>
      <c r="F12" s="238"/>
      <c r="G12" s="239">
        <f>SUMIF(AG13:AG13,"&lt;&gt;NOR",G13:G13)</f>
        <v>0</v>
      </c>
      <c r="H12" s="233"/>
      <c r="I12" s="233">
        <f>SUM(I13:I13)</f>
        <v>0</v>
      </c>
      <c r="J12" s="233"/>
      <c r="K12" s="233">
        <f>SUM(K13:K13)</f>
        <v>0</v>
      </c>
      <c r="L12" s="233"/>
      <c r="M12" s="233">
        <f>SUM(M13:M13)</f>
        <v>0</v>
      </c>
      <c r="N12" s="233"/>
      <c r="O12" s="233">
        <f>SUM(O13:O13)</f>
        <v>0</v>
      </c>
      <c r="P12" s="233"/>
      <c r="Q12" s="233">
        <f>SUM(Q13:Q13)</f>
        <v>0</v>
      </c>
      <c r="R12" s="233"/>
      <c r="S12" s="233"/>
      <c r="T12" s="233"/>
      <c r="U12" s="233"/>
      <c r="V12" s="233">
        <f>SUM(V13:V13)</f>
        <v>3.14</v>
      </c>
      <c r="W12" s="233"/>
      <c r="X12" s="233"/>
      <c r="AG12" t="s">
        <v>99</v>
      </c>
    </row>
    <row r="13" spans="1:60" outlineLevel="1" x14ac:dyDescent="0.2">
      <c r="A13" s="246">
        <v>3</v>
      </c>
      <c r="B13" s="247" t="s">
        <v>109</v>
      </c>
      <c r="C13" s="255" t="s">
        <v>110</v>
      </c>
      <c r="D13" s="248" t="s">
        <v>111</v>
      </c>
      <c r="E13" s="249">
        <v>1.66368</v>
      </c>
      <c r="F13" s="250"/>
      <c r="G13" s="251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103</v>
      </c>
      <c r="T13" s="231" t="s">
        <v>103</v>
      </c>
      <c r="U13" s="231">
        <v>1.89</v>
      </c>
      <c r="V13" s="231">
        <f>ROUND(E13*U13,2)</f>
        <v>3.14</v>
      </c>
      <c r="W13" s="231"/>
      <c r="X13" s="231" t="s">
        <v>112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113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34" t="s">
        <v>98</v>
      </c>
      <c r="B14" s="235" t="s">
        <v>59</v>
      </c>
      <c r="C14" s="254" t="s">
        <v>60</v>
      </c>
      <c r="D14" s="236"/>
      <c r="E14" s="237"/>
      <c r="F14" s="238"/>
      <c r="G14" s="239">
        <f>SUMIF(AG15:AG30,"&lt;&gt;NOR",G15:G30)</f>
        <v>0</v>
      </c>
      <c r="H14" s="233"/>
      <c r="I14" s="233">
        <f>SUM(I15:I30)</f>
        <v>0</v>
      </c>
      <c r="J14" s="233"/>
      <c r="K14" s="233">
        <f>SUM(K15:K30)</f>
        <v>0</v>
      </c>
      <c r="L14" s="233"/>
      <c r="M14" s="233">
        <f>SUM(M15:M30)</f>
        <v>0</v>
      </c>
      <c r="N14" s="233"/>
      <c r="O14" s="233">
        <f>SUM(O15:O30)</f>
        <v>0.11</v>
      </c>
      <c r="P14" s="233"/>
      <c r="Q14" s="233">
        <f>SUM(Q15:Q30)</f>
        <v>1.23</v>
      </c>
      <c r="R14" s="233"/>
      <c r="S14" s="233"/>
      <c r="T14" s="233"/>
      <c r="U14" s="233"/>
      <c r="V14" s="233">
        <f>SUM(V15:V30)</f>
        <v>135.16</v>
      </c>
      <c r="W14" s="233"/>
      <c r="X14" s="233"/>
      <c r="AG14" t="s">
        <v>99</v>
      </c>
    </row>
    <row r="15" spans="1:60" outlineLevel="1" x14ac:dyDescent="0.2">
      <c r="A15" s="246">
        <v>4</v>
      </c>
      <c r="B15" s="247" t="s">
        <v>114</v>
      </c>
      <c r="C15" s="255" t="s">
        <v>115</v>
      </c>
      <c r="D15" s="248" t="s">
        <v>116</v>
      </c>
      <c r="E15" s="249">
        <v>4</v>
      </c>
      <c r="F15" s="250"/>
      <c r="G15" s="251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1">
        <v>2.3000000000000001E-4</v>
      </c>
      <c r="O15" s="231">
        <f>ROUND(E15*N15,2)</f>
        <v>0</v>
      </c>
      <c r="P15" s="231">
        <v>4.2000000000000002E-4</v>
      </c>
      <c r="Q15" s="231">
        <f>ROUND(E15*P15,2)</f>
        <v>0</v>
      </c>
      <c r="R15" s="231"/>
      <c r="S15" s="231" t="s">
        <v>103</v>
      </c>
      <c r="T15" s="231" t="s">
        <v>103</v>
      </c>
      <c r="U15" s="231">
        <v>0.41199999999999998</v>
      </c>
      <c r="V15" s="231">
        <f>ROUND(E15*U15,2)</f>
        <v>1.65</v>
      </c>
      <c r="W15" s="231"/>
      <c r="X15" s="231" t="s">
        <v>104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105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6">
        <v>5</v>
      </c>
      <c r="B16" s="247" t="s">
        <v>117</v>
      </c>
      <c r="C16" s="255" t="s">
        <v>118</v>
      </c>
      <c r="D16" s="248" t="s">
        <v>102</v>
      </c>
      <c r="E16" s="249">
        <v>78.5</v>
      </c>
      <c r="F16" s="250"/>
      <c r="G16" s="251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1.4919999999999999E-2</v>
      </c>
      <c r="Q16" s="231">
        <f>ROUND(E16*P16,2)</f>
        <v>1.17</v>
      </c>
      <c r="R16" s="231"/>
      <c r="S16" s="231" t="s">
        <v>103</v>
      </c>
      <c r="T16" s="231" t="s">
        <v>103</v>
      </c>
      <c r="U16" s="231">
        <v>0.41299999999999998</v>
      </c>
      <c r="V16" s="231">
        <f>ROUND(E16*U16,2)</f>
        <v>32.42</v>
      </c>
      <c r="W16" s="231"/>
      <c r="X16" s="231" t="s">
        <v>104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105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6">
        <v>6</v>
      </c>
      <c r="B17" s="247" t="s">
        <v>119</v>
      </c>
      <c r="C17" s="255" t="s">
        <v>120</v>
      </c>
      <c r="D17" s="248" t="s">
        <v>102</v>
      </c>
      <c r="E17" s="249">
        <v>29</v>
      </c>
      <c r="F17" s="250"/>
      <c r="G17" s="251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1.98E-3</v>
      </c>
      <c r="Q17" s="231">
        <f>ROUND(E17*P17,2)</f>
        <v>0.06</v>
      </c>
      <c r="R17" s="231"/>
      <c r="S17" s="231" t="s">
        <v>103</v>
      </c>
      <c r="T17" s="231" t="s">
        <v>103</v>
      </c>
      <c r="U17" s="231">
        <v>8.3000000000000004E-2</v>
      </c>
      <c r="V17" s="231">
        <f>ROUND(E17*U17,2)</f>
        <v>2.41</v>
      </c>
      <c r="W17" s="231"/>
      <c r="X17" s="231" t="s">
        <v>104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105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6">
        <v>7</v>
      </c>
      <c r="B18" s="247" t="s">
        <v>121</v>
      </c>
      <c r="C18" s="255" t="s">
        <v>122</v>
      </c>
      <c r="D18" s="248" t="s">
        <v>102</v>
      </c>
      <c r="E18" s="249">
        <v>25</v>
      </c>
      <c r="F18" s="250"/>
      <c r="G18" s="251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1">
        <v>3.8000000000000002E-4</v>
      </c>
      <c r="O18" s="231">
        <f>ROUND(E18*N18,2)</f>
        <v>0.01</v>
      </c>
      <c r="P18" s="231">
        <v>0</v>
      </c>
      <c r="Q18" s="231">
        <f>ROUND(E18*P18,2)</f>
        <v>0</v>
      </c>
      <c r="R18" s="231"/>
      <c r="S18" s="231" t="s">
        <v>103</v>
      </c>
      <c r="T18" s="231" t="s">
        <v>103</v>
      </c>
      <c r="U18" s="231">
        <v>0.32</v>
      </c>
      <c r="V18" s="231">
        <f>ROUND(E18*U18,2)</f>
        <v>8</v>
      </c>
      <c r="W18" s="231"/>
      <c r="X18" s="231" t="s">
        <v>104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105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6">
        <v>8</v>
      </c>
      <c r="B19" s="247" t="s">
        <v>123</v>
      </c>
      <c r="C19" s="255" t="s">
        <v>124</v>
      </c>
      <c r="D19" s="248" t="s">
        <v>102</v>
      </c>
      <c r="E19" s="249">
        <v>9</v>
      </c>
      <c r="F19" s="250"/>
      <c r="G19" s="251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1">
        <v>4.6999999999999999E-4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103</v>
      </c>
      <c r="T19" s="231" t="s">
        <v>103</v>
      </c>
      <c r="U19" s="231">
        <v>0.35899999999999999</v>
      </c>
      <c r="V19" s="231">
        <f>ROUND(E19*U19,2)</f>
        <v>3.23</v>
      </c>
      <c r="W19" s="231"/>
      <c r="X19" s="231" t="s">
        <v>104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105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6">
        <v>9</v>
      </c>
      <c r="B20" s="247" t="s">
        <v>125</v>
      </c>
      <c r="C20" s="255" t="s">
        <v>126</v>
      </c>
      <c r="D20" s="248" t="s">
        <v>102</v>
      </c>
      <c r="E20" s="249">
        <v>2</v>
      </c>
      <c r="F20" s="250"/>
      <c r="G20" s="251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1">
        <v>7.7999999999999999E-4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103</v>
      </c>
      <c r="T20" s="231" t="s">
        <v>103</v>
      </c>
      <c r="U20" s="231">
        <v>0.81899999999999995</v>
      </c>
      <c r="V20" s="231">
        <f>ROUND(E20*U20,2)</f>
        <v>1.64</v>
      </c>
      <c r="W20" s="231"/>
      <c r="X20" s="231" t="s">
        <v>104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105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6">
        <v>10</v>
      </c>
      <c r="B21" s="247" t="s">
        <v>127</v>
      </c>
      <c r="C21" s="255" t="s">
        <v>128</v>
      </c>
      <c r="D21" s="248" t="s">
        <v>102</v>
      </c>
      <c r="E21" s="249">
        <v>78.5</v>
      </c>
      <c r="F21" s="250"/>
      <c r="G21" s="251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1">
        <v>1.31E-3</v>
      </c>
      <c r="O21" s="231">
        <f>ROUND(E21*N21,2)</f>
        <v>0.1</v>
      </c>
      <c r="P21" s="231">
        <v>0</v>
      </c>
      <c r="Q21" s="231">
        <f>ROUND(E21*P21,2)</f>
        <v>0</v>
      </c>
      <c r="R21" s="231"/>
      <c r="S21" s="231" t="s">
        <v>103</v>
      </c>
      <c r="T21" s="231" t="s">
        <v>103</v>
      </c>
      <c r="U21" s="231">
        <v>0.79700000000000004</v>
      </c>
      <c r="V21" s="231">
        <f>ROUND(E21*U21,2)</f>
        <v>62.56</v>
      </c>
      <c r="W21" s="231"/>
      <c r="X21" s="231" t="s">
        <v>104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105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6">
        <v>11</v>
      </c>
      <c r="B22" s="247" t="s">
        <v>129</v>
      </c>
      <c r="C22" s="255" t="s">
        <v>130</v>
      </c>
      <c r="D22" s="248" t="s">
        <v>116</v>
      </c>
      <c r="E22" s="249">
        <v>21</v>
      </c>
      <c r="F22" s="250"/>
      <c r="G22" s="251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103</v>
      </c>
      <c r="T22" s="231" t="s">
        <v>103</v>
      </c>
      <c r="U22" s="231">
        <v>0.157</v>
      </c>
      <c r="V22" s="231">
        <f>ROUND(E22*U22,2)</f>
        <v>3.3</v>
      </c>
      <c r="W22" s="231"/>
      <c r="X22" s="231" t="s">
        <v>104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105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6">
        <v>12</v>
      </c>
      <c r="B23" s="247" t="s">
        <v>131</v>
      </c>
      <c r="C23" s="255" t="s">
        <v>132</v>
      </c>
      <c r="D23" s="248" t="s">
        <v>116</v>
      </c>
      <c r="E23" s="249">
        <v>8</v>
      </c>
      <c r="F23" s="250"/>
      <c r="G23" s="251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 t="s">
        <v>103</v>
      </c>
      <c r="T23" s="231" t="s">
        <v>103</v>
      </c>
      <c r="U23" s="231">
        <v>0.17399999999999999</v>
      </c>
      <c r="V23" s="231">
        <f>ROUND(E23*U23,2)</f>
        <v>1.39</v>
      </c>
      <c r="W23" s="231"/>
      <c r="X23" s="231" t="s">
        <v>104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105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6">
        <v>13</v>
      </c>
      <c r="B24" s="247" t="s">
        <v>133</v>
      </c>
      <c r="C24" s="255" t="s">
        <v>134</v>
      </c>
      <c r="D24" s="248" t="s">
        <v>116</v>
      </c>
      <c r="E24" s="249">
        <v>21</v>
      </c>
      <c r="F24" s="250"/>
      <c r="G24" s="251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103</v>
      </c>
      <c r="T24" s="231" t="s">
        <v>103</v>
      </c>
      <c r="U24" s="231">
        <v>0.25900000000000001</v>
      </c>
      <c r="V24" s="231">
        <f>ROUND(E24*U24,2)</f>
        <v>5.44</v>
      </c>
      <c r="W24" s="231"/>
      <c r="X24" s="231" t="s">
        <v>104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105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46">
        <v>14</v>
      </c>
      <c r="B25" s="247" t="s">
        <v>135</v>
      </c>
      <c r="C25" s="255" t="s">
        <v>136</v>
      </c>
      <c r="D25" s="248" t="s">
        <v>116</v>
      </c>
      <c r="E25" s="249">
        <v>2</v>
      </c>
      <c r="F25" s="250"/>
      <c r="G25" s="251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1">
        <v>4.8999999999999998E-4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103</v>
      </c>
      <c r="T25" s="231" t="s">
        <v>103</v>
      </c>
      <c r="U25" s="231">
        <v>0.13300000000000001</v>
      </c>
      <c r="V25" s="231">
        <f>ROUND(E25*U25,2)</f>
        <v>0.27</v>
      </c>
      <c r="W25" s="231"/>
      <c r="X25" s="231" t="s">
        <v>104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105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6">
        <v>15</v>
      </c>
      <c r="B26" s="247" t="s">
        <v>137</v>
      </c>
      <c r="C26" s="255" t="s">
        <v>138</v>
      </c>
      <c r="D26" s="248" t="s">
        <v>102</v>
      </c>
      <c r="E26" s="249">
        <v>114.5</v>
      </c>
      <c r="F26" s="250"/>
      <c r="G26" s="251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103</v>
      </c>
      <c r="T26" s="231" t="s">
        <v>103</v>
      </c>
      <c r="U26" s="231">
        <v>4.8000000000000001E-2</v>
      </c>
      <c r="V26" s="231">
        <f>ROUND(E26*U26,2)</f>
        <v>5.5</v>
      </c>
      <c r="W26" s="231"/>
      <c r="X26" s="231" t="s">
        <v>104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105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6">
        <v>16</v>
      </c>
      <c r="B27" s="247" t="s">
        <v>139</v>
      </c>
      <c r="C27" s="255" t="s">
        <v>140</v>
      </c>
      <c r="D27" s="248" t="s">
        <v>102</v>
      </c>
      <c r="E27" s="249">
        <v>114.5</v>
      </c>
      <c r="F27" s="250"/>
      <c r="G27" s="251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 t="s">
        <v>103</v>
      </c>
      <c r="T27" s="231" t="s">
        <v>103</v>
      </c>
      <c r="U27" s="231">
        <v>5.8999999999999997E-2</v>
      </c>
      <c r="V27" s="231">
        <f>ROUND(E27*U27,2)</f>
        <v>6.76</v>
      </c>
      <c r="W27" s="231"/>
      <c r="X27" s="231" t="s">
        <v>104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105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6">
        <v>17</v>
      </c>
      <c r="B28" s="247" t="s">
        <v>141</v>
      </c>
      <c r="C28" s="255" t="s">
        <v>142</v>
      </c>
      <c r="D28" s="248" t="s">
        <v>143</v>
      </c>
      <c r="E28" s="249">
        <v>2</v>
      </c>
      <c r="F28" s="250"/>
      <c r="G28" s="251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 t="s">
        <v>144</v>
      </c>
      <c r="T28" s="231" t="s">
        <v>145</v>
      </c>
      <c r="U28" s="231">
        <v>0</v>
      </c>
      <c r="V28" s="231">
        <f>ROUND(E28*U28,2)</f>
        <v>0</v>
      </c>
      <c r="W28" s="231"/>
      <c r="X28" s="231" t="s">
        <v>104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105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0">
        <v>18</v>
      </c>
      <c r="B29" s="241" t="s">
        <v>146</v>
      </c>
      <c r="C29" s="256" t="s">
        <v>147</v>
      </c>
      <c r="D29" s="242" t="s">
        <v>111</v>
      </c>
      <c r="E29" s="243">
        <v>0.12003</v>
      </c>
      <c r="F29" s="244"/>
      <c r="G29" s="245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 t="s">
        <v>103</v>
      </c>
      <c r="T29" s="231" t="s">
        <v>103</v>
      </c>
      <c r="U29" s="231">
        <v>4.93</v>
      </c>
      <c r="V29" s="231">
        <f>ROUND(E29*U29,2)</f>
        <v>0.59</v>
      </c>
      <c r="W29" s="231"/>
      <c r="X29" s="231" t="s">
        <v>112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113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>
        <v>19</v>
      </c>
      <c r="B30" s="229" t="s">
        <v>148</v>
      </c>
      <c r="C30" s="257" t="s">
        <v>149</v>
      </c>
      <c r="D30" s="230" t="s">
        <v>0</v>
      </c>
      <c r="E30" s="252"/>
      <c r="F30" s="232"/>
      <c r="G30" s="231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103</v>
      </c>
      <c r="T30" s="231" t="s">
        <v>103</v>
      </c>
      <c r="U30" s="231">
        <v>0</v>
      </c>
      <c r="V30" s="231">
        <f>ROUND(E30*U30,2)</f>
        <v>0</v>
      </c>
      <c r="W30" s="231"/>
      <c r="X30" s="231" t="s">
        <v>112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113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34" t="s">
        <v>98</v>
      </c>
      <c r="B31" s="235" t="s">
        <v>61</v>
      </c>
      <c r="C31" s="254" t="s">
        <v>62</v>
      </c>
      <c r="D31" s="236"/>
      <c r="E31" s="237"/>
      <c r="F31" s="238"/>
      <c r="G31" s="239">
        <f>SUMIF(AG32:AG55,"&lt;&gt;NOR",G32:G55)</f>
        <v>0</v>
      </c>
      <c r="H31" s="233"/>
      <c r="I31" s="233">
        <f>SUM(I32:I55)</f>
        <v>0</v>
      </c>
      <c r="J31" s="233"/>
      <c r="K31" s="233">
        <f>SUM(K32:K55)</f>
        <v>0</v>
      </c>
      <c r="L31" s="233"/>
      <c r="M31" s="233">
        <f>SUM(M32:M55)</f>
        <v>0</v>
      </c>
      <c r="N31" s="233"/>
      <c r="O31" s="233">
        <f>SUM(O32:O55)</f>
        <v>0.19</v>
      </c>
      <c r="P31" s="233"/>
      <c r="Q31" s="233">
        <f>SUM(Q32:Q55)</f>
        <v>0.41000000000000003</v>
      </c>
      <c r="R31" s="233"/>
      <c r="S31" s="233"/>
      <c r="T31" s="233"/>
      <c r="U31" s="233"/>
      <c r="V31" s="233">
        <f>SUM(V32:V55)</f>
        <v>197.44</v>
      </c>
      <c r="W31" s="233"/>
      <c r="X31" s="233"/>
      <c r="AG31" t="s">
        <v>99</v>
      </c>
    </row>
    <row r="32" spans="1:60" outlineLevel="1" x14ac:dyDescent="0.2">
      <c r="A32" s="246">
        <v>20</v>
      </c>
      <c r="B32" s="247" t="s">
        <v>150</v>
      </c>
      <c r="C32" s="255" t="s">
        <v>151</v>
      </c>
      <c r="D32" s="248" t="s">
        <v>102</v>
      </c>
      <c r="E32" s="249">
        <v>105</v>
      </c>
      <c r="F32" s="250"/>
      <c r="G32" s="251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21</v>
      </c>
      <c r="M32" s="231">
        <f>G32*(1+L32/100)</f>
        <v>0</v>
      </c>
      <c r="N32" s="231">
        <v>0</v>
      </c>
      <c r="O32" s="231">
        <f>ROUND(E32*N32,2)</f>
        <v>0</v>
      </c>
      <c r="P32" s="231">
        <v>2.1299999999999999E-3</v>
      </c>
      <c r="Q32" s="231">
        <f>ROUND(E32*P32,2)</f>
        <v>0.22</v>
      </c>
      <c r="R32" s="231"/>
      <c r="S32" s="231" t="s">
        <v>103</v>
      </c>
      <c r="T32" s="231" t="s">
        <v>103</v>
      </c>
      <c r="U32" s="231">
        <v>0.17299999999999999</v>
      </c>
      <c r="V32" s="231">
        <f>ROUND(E32*U32,2)</f>
        <v>18.170000000000002</v>
      </c>
      <c r="W32" s="231"/>
      <c r="X32" s="231" t="s">
        <v>104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105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6">
        <v>21</v>
      </c>
      <c r="B33" s="247" t="s">
        <v>152</v>
      </c>
      <c r="C33" s="255" t="s">
        <v>153</v>
      </c>
      <c r="D33" s="248" t="s">
        <v>102</v>
      </c>
      <c r="E33" s="249">
        <v>37</v>
      </c>
      <c r="F33" s="250"/>
      <c r="G33" s="251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21</v>
      </c>
      <c r="M33" s="231">
        <f>G33*(1+L33/100)</f>
        <v>0</v>
      </c>
      <c r="N33" s="231">
        <v>0</v>
      </c>
      <c r="O33" s="231">
        <f>ROUND(E33*N33,2)</f>
        <v>0</v>
      </c>
      <c r="P33" s="231">
        <v>4.9699999999999996E-3</v>
      </c>
      <c r="Q33" s="231">
        <f>ROUND(E33*P33,2)</f>
        <v>0.18</v>
      </c>
      <c r="R33" s="231"/>
      <c r="S33" s="231" t="s">
        <v>103</v>
      </c>
      <c r="T33" s="231" t="s">
        <v>103</v>
      </c>
      <c r="U33" s="231">
        <v>0.20399999999999999</v>
      </c>
      <c r="V33" s="231">
        <f>ROUND(E33*U33,2)</f>
        <v>7.55</v>
      </c>
      <c r="W33" s="231"/>
      <c r="X33" s="231" t="s">
        <v>104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105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6">
        <v>22</v>
      </c>
      <c r="B34" s="247" t="s">
        <v>154</v>
      </c>
      <c r="C34" s="255" t="s">
        <v>155</v>
      </c>
      <c r="D34" s="248" t="s">
        <v>102</v>
      </c>
      <c r="E34" s="249">
        <v>116.5</v>
      </c>
      <c r="F34" s="250"/>
      <c r="G34" s="251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1">
        <v>5.0000000000000001E-4</v>
      </c>
      <c r="O34" s="231">
        <f>ROUND(E34*N34,2)</f>
        <v>0.06</v>
      </c>
      <c r="P34" s="231">
        <v>0</v>
      </c>
      <c r="Q34" s="231">
        <f>ROUND(E34*P34,2)</f>
        <v>0</v>
      </c>
      <c r="R34" s="231"/>
      <c r="S34" s="231" t="s">
        <v>103</v>
      </c>
      <c r="T34" s="231" t="s">
        <v>103</v>
      </c>
      <c r="U34" s="231">
        <v>0.27889999999999998</v>
      </c>
      <c r="V34" s="231">
        <f>ROUND(E34*U34,2)</f>
        <v>32.49</v>
      </c>
      <c r="W34" s="231"/>
      <c r="X34" s="231" t="s">
        <v>104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105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6">
        <v>23</v>
      </c>
      <c r="B35" s="247" t="s">
        <v>156</v>
      </c>
      <c r="C35" s="255" t="s">
        <v>157</v>
      </c>
      <c r="D35" s="248" t="s">
        <v>102</v>
      </c>
      <c r="E35" s="249">
        <v>34</v>
      </c>
      <c r="F35" s="250"/>
      <c r="G35" s="251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21</v>
      </c>
      <c r="M35" s="231">
        <f>G35*(1+L35/100)</f>
        <v>0</v>
      </c>
      <c r="N35" s="231">
        <v>6.4000000000000005E-4</v>
      </c>
      <c r="O35" s="231">
        <f>ROUND(E35*N35,2)</f>
        <v>0.02</v>
      </c>
      <c r="P35" s="231">
        <v>0</v>
      </c>
      <c r="Q35" s="231">
        <f>ROUND(E35*P35,2)</f>
        <v>0</v>
      </c>
      <c r="R35" s="231"/>
      <c r="S35" s="231" t="s">
        <v>103</v>
      </c>
      <c r="T35" s="231" t="s">
        <v>103</v>
      </c>
      <c r="U35" s="231">
        <v>0.29730000000000001</v>
      </c>
      <c r="V35" s="231">
        <f>ROUND(E35*U35,2)</f>
        <v>10.11</v>
      </c>
      <c r="W35" s="231"/>
      <c r="X35" s="231" t="s">
        <v>104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105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6">
        <v>24</v>
      </c>
      <c r="B36" s="247" t="s">
        <v>158</v>
      </c>
      <c r="C36" s="255" t="s">
        <v>159</v>
      </c>
      <c r="D36" s="248" t="s">
        <v>102</v>
      </c>
      <c r="E36" s="249">
        <v>30</v>
      </c>
      <c r="F36" s="250"/>
      <c r="G36" s="251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1">
        <v>8.3000000000000001E-4</v>
      </c>
      <c r="O36" s="231">
        <f>ROUND(E36*N36,2)</f>
        <v>0.02</v>
      </c>
      <c r="P36" s="231">
        <v>0</v>
      </c>
      <c r="Q36" s="231">
        <f>ROUND(E36*P36,2)</f>
        <v>0</v>
      </c>
      <c r="R36" s="231"/>
      <c r="S36" s="231" t="s">
        <v>103</v>
      </c>
      <c r="T36" s="231" t="s">
        <v>103</v>
      </c>
      <c r="U36" s="231">
        <v>0.33279999999999998</v>
      </c>
      <c r="V36" s="231">
        <f>ROUND(E36*U36,2)</f>
        <v>9.98</v>
      </c>
      <c r="W36" s="231"/>
      <c r="X36" s="231" t="s">
        <v>104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105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6">
        <v>25</v>
      </c>
      <c r="B37" s="247" t="s">
        <v>160</v>
      </c>
      <c r="C37" s="255" t="s">
        <v>161</v>
      </c>
      <c r="D37" s="248" t="s">
        <v>102</v>
      </c>
      <c r="E37" s="249">
        <v>7</v>
      </c>
      <c r="F37" s="250"/>
      <c r="G37" s="251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1">
        <v>1.14E-3</v>
      </c>
      <c r="O37" s="231">
        <f>ROUND(E37*N37,2)</f>
        <v>0.01</v>
      </c>
      <c r="P37" s="231">
        <v>0</v>
      </c>
      <c r="Q37" s="231">
        <f>ROUND(E37*P37,2)</f>
        <v>0</v>
      </c>
      <c r="R37" s="231"/>
      <c r="S37" s="231" t="s">
        <v>103</v>
      </c>
      <c r="T37" s="231" t="s">
        <v>103</v>
      </c>
      <c r="U37" s="231">
        <v>0.38469999999999999</v>
      </c>
      <c r="V37" s="231">
        <f>ROUND(E37*U37,2)</f>
        <v>2.69</v>
      </c>
      <c r="W37" s="231"/>
      <c r="X37" s="231" t="s">
        <v>104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105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6">
        <v>26</v>
      </c>
      <c r="B38" s="247" t="s">
        <v>162</v>
      </c>
      <c r="C38" s="255" t="s">
        <v>163</v>
      </c>
      <c r="D38" s="248" t="s">
        <v>116</v>
      </c>
      <c r="E38" s="249">
        <v>84</v>
      </c>
      <c r="F38" s="250"/>
      <c r="G38" s="251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 t="s">
        <v>103</v>
      </c>
      <c r="T38" s="231" t="s">
        <v>103</v>
      </c>
      <c r="U38" s="231">
        <v>0.42499999999999999</v>
      </c>
      <c r="V38" s="231">
        <f>ROUND(E38*U38,2)</f>
        <v>35.700000000000003</v>
      </c>
      <c r="W38" s="231"/>
      <c r="X38" s="231" t="s">
        <v>104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105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6">
        <v>27</v>
      </c>
      <c r="B39" s="247" t="s">
        <v>164</v>
      </c>
      <c r="C39" s="255" t="s">
        <v>165</v>
      </c>
      <c r="D39" s="248" t="s">
        <v>116</v>
      </c>
      <c r="E39" s="249">
        <v>84</v>
      </c>
      <c r="F39" s="250"/>
      <c r="G39" s="251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21</v>
      </c>
      <c r="M39" s="231">
        <f>G39*(1+L39/100)</f>
        <v>0</v>
      </c>
      <c r="N39" s="231">
        <v>6.3000000000000003E-4</v>
      </c>
      <c r="O39" s="231">
        <f>ROUND(E39*N39,2)</f>
        <v>0.05</v>
      </c>
      <c r="P39" s="231">
        <v>0</v>
      </c>
      <c r="Q39" s="231">
        <f>ROUND(E39*P39,2)</f>
        <v>0</v>
      </c>
      <c r="R39" s="231"/>
      <c r="S39" s="231" t="s">
        <v>103</v>
      </c>
      <c r="T39" s="231" t="s">
        <v>103</v>
      </c>
      <c r="U39" s="231">
        <v>0.27200000000000002</v>
      </c>
      <c r="V39" s="231">
        <f>ROUND(E39*U39,2)</f>
        <v>22.85</v>
      </c>
      <c r="W39" s="231"/>
      <c r="X39" s="231" t="s">
        <v>104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105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6">
        <v>28</v>
      </c>
      <c r="B40" s="247" t="s">
        <v>166</v>
      </c>
      <c r="C40" s="255" t="s">
        <v>167</v>
      </c>
      <c r="D40" s="248" t="s">
        <v>116</v>
      </c>
      <c r="E40" s="249">
        <v>1</v>
      </c>
      <c r="F40" s="250"/>
      <c r="G40" s="251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1">
        <v>3.2000000000000003E-4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 t="s">
        <v>103</v>
      </c>
      <c r="T40" s="231" t="s">
        <v>103</v>
      </c>
      <c r="U40" s="231">
        <v>0.22700000000000001</v>
      </c>
      <c r="V40" s="231">
        <f>ROUND(E40*U40,2)</f>
        <v>0.23</v>
      </c>
      <c r="W40" s="231"/>
      <c r="X40" s="231" t="s">
        <v>104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105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6">
        <v>29</v>
      </c>
      <c r="B41" s="247" t="s">
        <v>168</v>
      </c>
      <c r="C41" s="255" t="s">
        <v>169</v>
      </c>
      <c r="D41" s="248" t="s">
        <v>116</v>
      </c>
      <c r="E41" s="249">
        <v>1</v>
      </c>
      <c r="F41" s="250"/>
      <c r="G41" s="251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1">
        <v>5.1999999999999995E-4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 t="s">
        <v>103</v>
      </c>
      <c r="T41" s="231" t="s">
        <v>103</v>
      </c>
      <c r="U41" s="231">
        <v>0.26900000000000002</v>
      </c>
      <c r="V41" s="231">
        <f>ROUND(E41*U41,2)</f>
        <v>0.27</v>
      </c>
      <c r="W41" s="231"/>
      <c r="X41" s="231" t="s">
        <v>104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105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6">
        <v>30</v>
      </c>
      <c r="B42" s="247" t="s">
        <v>170</v>
      </c>
      <c r="C42" s="255" t="s">
        <v>171</v>
      </c>
      <c r="D42" s="248" t="s">
        <v>116</v>
      </c>
      <c r="E42" s="249">
        <v>1</v>
      </c>
      <c r="F42" s="250"/>
      <c r="G42" s="251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1">
        <v>7.6999999999999996E-4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 t="s">
        <v>103</v>
      </c>
      <c r="T42" s="231" t="s">
        <v>103</v>
      </c>
      <c r="U42" s="231">
        <v>0.35099999999999998</v>
      </c>
      <c r="V42" s="231">
        <f>ROUND(E42*U42,2)</f>
        <v>0.35</v>
      </c>
      <c r="W42" s="231"/>
      <c r="X42" s="231" t="s">
        <v>104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105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6">
        <v>31</v>
      </c>
      <c r="B43" s="247" t="s">
        <v>172</v>
      </c>
      <c r="C43" s="255" t="s">
        <v>173</v>
      </c>
      <c r="D43" s="248" t="s">
        <v>102</v>
      </c>
      <c r="E43" s="249">
        <v>180.5</v>
      </c>
      <c r="F43" s="250"/>
      <c r="G43" s="251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 t="s">
        <v>103</v>
      </c>
      <c r="T43" s="231" t="s">
        <v>103</v>
      </c>
      <c r="U43" s="231">
        <v>2.9000000000000001E-2</v>
      </c>
      <c r="V43" s="231">
        <f>ROUND(E43*U43,2)</f>
        <v>5.23</v>
      </c>
      <c r="W43" s="231"/>
      <c r="X43" s="231" t="s">
        <v>104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105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6">
        <v>32</v>
      </c>
      <c r="B44" s="247" t="s">
        <v>174</v>
      </c>
      <c r="C44" s="255" t="s">
        <v>175</v>
      </c>
      <c r="D44" s="248" t="s">
        <v>102</v>
      </c>
      <c r="E44" s="249">
        <v>7</v>
      </c>
      <c r="F44" s="250"/>
      <c r="G44" s="251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 t="s">
        <v>103</v>
      </c>
      <c r="T44" s="231" t="s">
        <v>103</v>
      </c>
      <c r="U44" s="231">
        <v>3.1E-2</v>
      </c>
      <c r="V44" s="231">
        <f>ROUND(E44*U44,2)</f>
        <v>0.22</v>
      </c>
      <c r="W44" s="231"/>
      <c r="X44" s="231" t="s">
        <v>104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105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6">
        <v>33</v>
      </c>
      <c r="B45" s="247" t="s">
        <v>176</v>
      </c>
      <c r="C45" s="255" t="s">
        <v>177</v>
      </c>
      <c r="D45" s="248" t="s">
        <v>102</v>
      </c>
      <c r="E45" s="249">
        <v>187.5</v>
      </c>
      <c r="F45" s="250"/>
      <c r="G45" s="251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1">
        <v>1.8000000000000001E-4</v>
      </c>
      <c r="O45" s="231">
        <f>ROUND(E45*N45,2)</f>
        <v>0.03</v>
      </c>
      <c r="P45" s="231">
        <v>0</v>
      </c>
      <c r="Q45" s="231">
        <f>ROUND(E45*P45,2)</f>
        <v>0</v>
      </c>
      <c r="R45" s="231"/>
      <c r="S45" s="231" t="s">
        <v>103</v>
      </c>
      <c r="T45" s="231" t="s">
        <v>103</v>
      </c>
      <c r="U45" s="231">
        <v>6.7000000000000004E-2</v>
      </c>
      <c r="V45" s="231">
        <f>ROUND(E45*U45,2)</f>
        <v>12.56</v>
      </c>
      <c r="W45" s="231"/>
      <c r="X45" s="231" t="s">
        <v>104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105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6">
        <v>34</v>
      </c>
      <c r="B46" s="247" t="s">
        <v>178</v>
      </c>
      <c r="C46" s="255" t="s">
        <v>179</v>
      </c>
      <c r="D46" s="248" t="s">
        <v>102</v>
      </c>
      <c r="E46" s="249">
        <v>187.5</v>
      </c>
      <c r="F46" s="250"/>
      <c r="G46" s="251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1">
        <v>1.0000000000000001E-5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 t="s">
        <v>103</v>
      </c>
      <c r="T46" s="231" t="s">
        <v>103</v>
      </c>
      <c r="U46" s="231">
        <v>6.2E-2</v>
      </c>
      <c r="V46" s="231">
        <f>ROUND(E46*U46,2)</f>
        <v>11.63</v>
      </c>
      <c r="W46" s="231"/>
      <c r="X46" s="231" t="s">
        <v>104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105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6">
        <v>35</v>
      </c>
      <c r="B47" s="247" t="s">
        <v>180</v>
      </c>
      <c r="C47" s="255" t="s">
        <v>181</v>
      </c>
      <c r="D47" s="248" t="s">
        <v>116</v>
      </c>
      <c r="E47" s="249">
        <v>48</v>
      </c>
      <c r="F47" s="250"/>
      <c r="G47" s="251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 t="s">
        <v>144</v>
      </c>
      <c r="T47" s="231" t="s">
        <v>145</v>
      </c>
      <c r="U47" s="231">
        <v>0</v>
      </c>
      <c r="V47" s="231">
        <f>ROUND(E47*U47,2)</f>
        <v>0</v>
      </c>
      <c r="W47" s="231"/>
      <c r="X47" s="231" t="s">
        <v>104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105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6">
        <v>36</v>
      </c>
      <c r="B48" s="247" t="s">
        <v>182</v>
      </c>
      <c r="C48" s="255" t="s">
        <v>183</v>
      </c>
      <c r="D48" s="248" t="s">
        <v>116</v>
      </c>
      <c r="E48" s="249">
        <v>4</v>
      </c>
      <c r="F48" s="250"/>
      <c r="G48" s="251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 t="s">
        <v>144</v>
      </c>
      <c r="T48" s="231" t="s">
        <v>145</v>
      </c>
      <c r="U48" s="231">
        <v>0</v>
      </c>
      <c r="V48" s="231">
        <f>ROUND(E48*U48,2)</f>
        <v>0</v>
      </c>
      <c r="W48" s="231"/>
      <c r="X48" s="231" t="s">
        <v>104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105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46">
        <v>37</v>
      </c>
      <c r="B49" s="247" t="s">
        <v>184</v>
      </c>
      <c r="C49" s="255" t="s">
        <v>185</v>
      </c>
      <c r="D49" s="248" t="s">
        <v>102</v>
      </c>
      <c r="E49" s="249">
        <v>30</v>
      </c>
      <c r="F49" s="250"/>
      <c r="G49" s="251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1">
        <v>6.0000000000000002E-5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144</v>
      </c>
      <c r="T49" s="231" t="s">
        <v>103</v>
      </c>
      <c r="U49" s="231">
        <v>0.14199999999999999</v>
      </c>
      <c r="V49" s="231">
        <f>ROUND(E49*U49,2)</f>
        <v>4.26</v>
      </c>
      <c r="W49" s="231"/>
      <c r="X49" s="231" t="s">
        <v>104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105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6">
        <v>38</v>
      </c>
      <c r="B50" s="247" t="s">
        <v>186</v>
      </c>
      <c r="C50" s="255" t="s">
        <v>187</v>
      </c>
      <c r="D50" s="248" t="s">
        <v>102</v>
      </c>
      <c r="E50" s="249">
        <v>116.5</v>
      </c>
      <c r="F50" s="250"/>
      <c r="G50" s="251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1">
        <v>4.0000000000000003E-5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 t="s">
        <v>144</v>
      </c>
      <c r="T50" s="231" t="s">
        <v>103</v>
      </c>
      <c r="U50" s="231">
        <v>0.129</v>
      </c>
      <c r="V50" s="231">
        <f>ROUND(E50*U50,2)</f>
        <v>15.03</v>
      </c>
      <c r="W50" s="231"/>
      <c r="X50" s="231" t="s">
        <v>104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105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46">
        <v>39</v>
      </c>
      <c r="B51" s="247" t="s">
        <v>188</v>
      </c>
      <c r="C51" s="255" t="s">
        <v>189</v>
      </c>
      <c r="D51" s="248" t="s">
        <v>102</v>
      </c>
      <c r="E51" s="249">
        <v>34</v>
      </c>
      <c r="F51" s="250"/>
      <c r="G51" s="251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1">
        <v>6.0000000000000002E-5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 t="s">
        <v>144</v>
      </c>
      <c r="T51" s="231" t="s">
        <v>103</v>
      </c>
      <c r="U51" s="231">
        <v>0.13</v>
      </c>
      <c r="V51" s="231">
        <f>ROUND(E51*U51,2)</f>
        <v>4.42</v>
      </c>
      <c r="W51" s="231"/>
      <c r="X51" s="231" t="s">
        <v>104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105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6">
        <v>40</v>
      </c>
      <c r="B52" s="247" t="s">
        <v>190</v>
      </c>
      <c r="C52" s="255" t="s">
        <v>191</v>
      </c>
      <c r="D52" s="248" t="s">
        <v>102</v>
      </c>
      <c r="E52" s="249">
        <v>7</v>
      </c>
      <c r="F52" s="250"/>
      <c r="G52" s="251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1">
        <v>1.1E-4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144</v>
      </c>
      <c r="T52" s="231" t="s">
        <v>103</v>
      </c>
      <c r="U52" s="231">
        <v>0.157</v>
      </c>
      <c r="V52" s="231">
        <f>ROUND(E52*U52,2)</f>
        <v>1.1000000000000001</v>
      </c>
      <c r="W52" s="231"/>
      <c r="X52" s="231" t="s">
        <v>104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105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6">
        <v>41</v>
      </c>
      <c r="B53" s="247" t="s">
        <v>192</v>
      </c>
      <c r="C53" s="255" t="s">
        <v>193</v>
      </c>
      <c r="D53" s="248" t="s">
        <v>116</v>
      </c>
      <c r="E53" s="249">
        <v>25</v>
      </c>
      <c r="F53" s="250"/>
      <c r="G53" s="251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1">
        <v>0</v>
      </c>
      <c r="O53" s="231">
        <f>ROUND(E53*N53,2)</f>
        <v>0</v>
      </c>
      <c r="P53" s="231">
        <v>5.2999999999999998E-4</v>
      </c>
      <c r="Q53" s="231">
        <f>ROUND(E53*P53,2)</f>
        <v>0.01</v>
      </c>
      <c r="R53" s="231"/>
      <c r="S53" s="231" t="s">
        <v>144</v>
      </c>
      <c r="T53" s="231" t="s">
        <v>103</v>
      </c>
      <c r="U53" s="231">
        <v>6.2E-2</v>
      </c>
      <c r="V53" s="231">
        <f>ROUND(E53*U53,2)</f>
        <v>1.55</v>
      </c>
      <c r="W53" s="231"/>
      <c r="X53" s="231" t="s">
        <v>104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105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0">
        <v>42</v>
      </c>
      <c r="B54" s="241" t="s">
        <v>194</v>
      </c>
      <c r="C54" s="256" t="s">
        <v>195</v>
      </c>
      <c r="D54" s="242" t="s">
        <v>111</v>
      </c>
      <c r="E54" s="243">
        <v>0.21231</v>
      </c>
      <c r="F54" s="244"/>
      <c r="G54" s="245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 t="s">
        <v>103</v>
      </c>
      <c r="T54" s="231" t="s">
        <v>103</v>
      </c>
      <c r="U54" s="231">
        <v>4.93</v>
      </c>
      <c r="V54" s="231">
        <f>ROUND(E54*U54,2)</f>
        <v>1.05</v>
      </c>
      <c r="W54" s="231"/>
      <c r="X54" s="231" t="s">
        <v>112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113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28">
        <v>43</v>
      </c>
      <c r="B55" s="229" t="s">
        <v>196</v>
      </c>
      <c r="C55" s="257" t="s">
        <v>197</v>
      </c>
      <c r="D55" s="230" t="s">
        <v>0</v>
      </c>
      <c r="E55" s="252"/>
      <c r="F55" s="232"/>
      <c r="G55" s="231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 t="s">
        <v>103</v>
      </c>
      <c r="T55" s="231" t="s">
        <v>103</v>
      </c>
      <c r="U55" s="231">
        <v>0</v>
      </c>
      <c r="V55" s="231">
        <f>ROUND(E55*U55,2)</f>
        <v>0</v>
      </c>
      <c r="W55" s="231"/>
      <c r="X55" s="231" t="s">
        <v>112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113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x14ac:dyDescent="0.2">
      <c r="A56" s="234" t="s">
        <v>98</v>
      </c>
      <c r="B56" s="235" t="s">
        <v>63</v>
      </c>
      <c r="C56" s="254" t="s">
        <v>64</v>
      </c>
      <c r="D56" s="236"/>
      <c r="E56" s="237"/>
      <c r="F56" s="238"/>
      <c r="G56" s="239">
        <f>SUMIF(AG57:AG89,"&lt;&gt;NOR",G57:G89)</f>
        <v>0</v>
      </c>
      <c r="H56" s="233"/>
      <c r="I56" s="233">
        <f>SUM(I57:I89)</f>
        <v>0</v>
      </c>
      <c r="J56" s="233"/>
      <c r="K56" s="233">
        <f>SUM(K57:K89)</f>
        <v>0</v>
      </c>
      <c r="L56" s="233"/>
      <c r="M56" s="233">
        <f>SUM(M57:M89)</f>
        <v>0</v>
      </c>
      <c r="N56" s="233"/>
      <c r="O56" s="233">
        <f>SUM(O57:O89)</f>
        <v>1.36</v>
      </c>
      <c r="P56" s="233"/>
      <c r="Q56" s="233">
        <f>SUM(Q57:Q89)</f>
        <v>1.2200000000000002</v>
      </c>
      <c r="R56" s="233"/>
      <c r="S56" s="233"/>
      <c r="T56" s="233"/>
      <c r="U56" s="233"/>
      <c r="V56" s="233">
        <f>SUM(V57:V89)</f>
        <v>185.55000000000004</v>
      </c>
      <c r="W56" s="233"/>
      <c r="X56" s="233"/>
      <c r="AG56" t="s">
        <v>99</v>
      </c>
    </row>
    <row r="57" spans="1:60" outlineLevel="1" x14ac:dyDescent="0.2">
      <c r="A57" s="246">
        <v>44</v>
      </c>
      <c r="B57" s="247" t="s">
        <v>198</v>
      </c>
      <c r="C57" s="255" t="s">
        <v>199</v>
      </c>
      <c r="D57" s="248" t="s">
        <v>200</v>
      </c>
      <c r="E57" s="249">
        <v>17</v>
      </c>
      <c r="F57" s="250"/>
      <c r="G57" s="251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1">
        <v>0</v>
      </c>
      <c r="O57" s="231">
        <f>ROUND(E57*N57,2)</f>
        <v>0</v>
      </c>
      <c r="P57" s="231">
        <v>3.4200000000000001E-2</v>
      </c>
      <c r="Q57" s="231">
        <f>ROUND(E57*P57,2)</f>
        <v>0.57999999999999996</v>
      </c>
      <c r="R57" s="231"/>
      <c r="S57" s="231" t="s">
        <v>103</v>
      </c>
      <c r="T57" s="231" t="s">
        <v>103</v>
      </c>
      <c r="U57" s="231">
        <v>0.46500000000000002</v>
      </c>
      <c r="V57" s="231">
        <f>ROUND(E57*U57,2)</f>
        <v>7.91</v>
      </c>
      <c r="W57" s="231"/>
      <c r="X57" s="231" t="s">
        <v>104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105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6">
        <v>45</v>
      </c>
      <c r="B58" s="247" t="s">
        <v>201</v>
      </c>
      <c r="C58" s="255" t="s">
        <v>202</v>
      </c>
      <c r="D58" s="248" t="s">
        <v>200</v>
      </c>
      <c r="E58" s="249">
        <v>18</v>
      </c>
      <c r="F58" s="250"/>
      <c r="G58" s="251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1">
        <v>1.9890000000000001E-2</v>
      </c>
      <c r="O58" s="231">
        <f>ROUND(E58*N58,2)</f>
        <v>0.36</v>
      </c>
      <c r="P58" s="231">
        <v>0</v>
      </c>
      <c r="Q58" s="231">
        <f>ROUND(E58*P58,2)</f>
        <v>0</v>
      </c>
      <c r="R58" s="231"/>
      <c r="S58" s="231" t="s">
        <v>103</v>
      </c>
      <c r="T58" s="231" t="s">
        <v>103</v>
      </c>
      <c r="U58" s="231">
        <v>0.97299999999999998</v>
      </c>
      <c r="V58" s="231">
        <f>ROUND(E58*U58,2)</f>
        <v>17.510000000000002</v>
      </c>
      <c r="W58" s="231"/>
      <c r="X58" s="231" t="s">
        <v>104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105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6">
        <v>46</v>
      </c>
      <c r="B59" s="247" t="s">
        <v>203</v>
      </c>
      <c r="C59" s="255" t="s">
        <v>204</v>
      </c>
      <c r="D59" s="248" t="s">
        <v>200</v>
      </c>
      <c r="E59" s="249">
        <v>28</v>
      </c>
      <c r="F59" s="250"/>
      <c r="G59" s="251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21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 t="s">
        <v>103</v>
      </c>
      <c r="T59" s="231" t="s">
        <v>103</v>
      </c>
      <c r="U59" s="231">
        <v>1.77</v>
      </c>
      <c r="V59" s="231">
        <f>ROUND(E59*U59,2)</f>
        <v>49.56</v>
      </c>
      <c r="W59" s="231"/>
      <c r="X59" s="231" t="s">
        <v>104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105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6">
        <v>47</v>
      </c>
      <c r="B60" s="247" t="s">
        <v>205</v>
      </c>
      <c r="C60" s="255" t="s">
        <v>206</v>
      </c>
      <c r="D60" s="248" t="s">
        <v>200</v>
      </c>
      <c r="E60" s="249">
        <v>4</v>
      </c>
      <c r="F60" s="250"/>
      <c r="G60" s="251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1">
        <v>0</v>
      </c>
      <c r="O60" s="231">
        <f>ROUND(E60*N60,2)</f>
        <v>0</v>
      </c>
      <c r="P60" s="231">
        <v>1.72E-2</v>
      </c>
      <c r="Q60" s="231">
        <f>ROUND(E60*P60,2)</f>
        <v>7.0000000000000007E-2</v>
      </c>
      <c r="R60" s="231"/>
      <c r="S60" s="231" t="s">
        <v>103</v>
      </c>
      <c r="T60" s="231" t="s">
        <v>103</v>
      </c>
      <c r="U60" s="231">
        <v>0.40300000000000002</v>
      </c>
      <c r="V60" s="231">
        <f>ROUND(E60*U60,2)</f>
        <v>1.61</v>
      </c>
      <c r="W60" s="231"/>
      <c r="X60" s="231" t="s">
        <v>104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105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6">
        <v>48</v>
      </c>
      <c r="B61" s="247" t="s">
        <v>207</v>
      </c>
      <c r="C61" s="255" t="s">
        <v>208</v>
      </c>
      <c r="D61" s="248" t="s">
        <v>200</v>
      </c>
      <c r="E61" s="249">
        <v>8</v>
      </c>
      <c r="F61" s="250"/>
      <c r="G61" s="251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21</v>
      </c>
      <c r="M61" s="231">
        <f>G61*(1+L61/100)</f>
        <v>0</v>
      </c>
      <c r="N61" s="231">
        <v>1.6E-2</v>
      </c>
      <c r="O61" s="231">
        <f>ROUND(E61*N61,2)</f>
        <v>0.13</v>
      </c>
      <c r="P61" s="231">
        <v>0</v>
      </c>
      <c r="Q61" s="231">
        <f>ROUND(E61*P61,2)</f>
        <v>0</v>
      </c>
      <c r="R61" s="231"/>
      <c r="S61" s="231" t="s">
        <v>103</v>
      </c>
      <c r="T61" s="231" t="s">
        <v>103</v>
      </c>
      <c r="U61" s="231">
        <v>1.5</v>
      </c>
      <c r="V61" s="231">
        <f>ROUND(E61*U61,2)</f>
        <v>12</v>
      </c>
      <c r="W61" s="231"/>
      <c r="X61" s="231" t="s">
        <v>104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105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6">
        <v>49</v>
      </c>
      <c r="B62" s="247" t="s">
        <v>209</v>
      </c>
      <c r="C62" s="255" t="s">
        <v>210</v>
      </c>
      <c r="D62" s="248" t="s">
        <v>200</v>
      </c>
      <c r="E62" s="249">
        <v>20</v>
      </c>
      <c r="F62" s="250"/>
      <c r="G62" s="251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21</v>
      </c>
      <c r="M62" s="231">
        <f>G62*(1+L62/100)</f>
        <v>0</v>
      </c>
      <c r="N62" s="231">
        <v>0</v>
      </c>
      <c r="O62" s="231">
        <f>ROUND(E62*N62,2)</f>
        <v>0</v>
      </c>
      <c r="P62" s="231">
        <v>1.9460000000000002E-2</v>
      </c>
      <c r="Q62" s="231">
        <f>ROUND(E62*P62,2)</f>
        <v>0.39</v>
      </c>
      <c r="R62" s="231"/>
      <c r="S62" s="231" t="s">
        <v>103</v>
      </c>
      <c r="T62" s="231" t="s">
        <v>103</v>
      </c>
      <c r="U62" s="231">
        <v>0.38200000000000001</v>
      </c>
      <c r="V62" s="231">
        <f>ROUND(E62*U62,2)</f>
        <v>7.64</v>
      </c>
      <c r="W62" s="231"/>
      <c r="X62" s="231" t="s">
        <v>104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105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6">
        <v>50</v>
      </c>
      <c r="B63" s="247" t="s">
        <v>211</v>
      </c>
      <c r="C63" s="255" t="s">
        <v>212</v>
      </c>
      <c r="D63" s="248" t="s">
        <v>200</v>
      </c>
      <c r="E63" s="249">
        <v>19</v>
      </c>
      <c r="F63" s="250"/>
      <c r="G63" s="251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1">
        <v>1.201E-2</v>
      </c>
      <c r="O63" s="231">
        <f>ROUND(E63*N63,2)</f>
        <v>0.23</v>
      </c>
      <c r="P63" s="231">
        <v>0</v>
      </c>
      <c r="Q63" s="231">
        <f>ROUND(E63*P63,2)</f>
        <v>0</v>
      </c>
      <c r="R63" s="231"/>
      <c r="S63" s="231" t="s">
        <v>103</v>
      </c>
      <c r="T63" s="231" t="s">
        <v>103</v>
      </c>
      <c r="U63" s="231">
        <v>1.1890000000000001</v>
      </c>
      <c r="V63" s="231">
        <f>ROUND(E63*U63,2)</f>
        <v>22.59</v>
      </c>
      <c r="W63" s="231"/>
      <c r="X63" s="231" t="s">
        <v>104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105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6">
        <v>51</v>
      </c>
      <c r="B64" s="247" t="s">
        <v>213</v>
      </c>
      <c r="C64" s="255" t="s">
        <v>214</v>
      </c>
      <c r="D64" s="248" t="s">
        <v>200</v>
      </c>
      <c r="E64" s="249">
        <v>19</v>
      </c>
      <c r="F64" s="250"/>
      <c r="G64" s="251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1">
        <v>4.7699999999999999E-3</v>
      </c>
      <c r="O64" s="231">
        <f>ROUND(E64*N64,2)</f>
        <v>0.09</v>
      </c>
      <c r="P64" s="231">
        <v>0</v>
      </c>
      <c r="Q64" s="231">
        <f>ROUND(E64*P64,2)</f>
        <v>0</v>
      </c>
      <c r="R64" s="231"/>
      <c r="S64" s="231" t="s">
        <v>103</v>
      </c>
      <c r="T64" s="231" t="s">
        <v>103</v>
      </c>
      <c r="U64" s="231">
        <v>0.32500000000000001</v>
      </c>
      <c r="V64" s="231">
        <f>ROUND(E64*U64,2)</f>
        <v>6.18</v>
      </c>
      <c r="W64" s="231"/>
      <c r="X64" s="231" t="s">
        <v>104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105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6">
        <v>52</v>
      </c>
      <c r="B65" s="247" t="s">
        <v>215</v>
      </c>
      <c r="C65" s="255" t="s">
        <v>216</v>
      </c>
      <c r="D65" s="248" t="s">
        <v>200</v>
      </c>
      <c r="E65" s="249">
        <v>2</v>
      </c>
      <c r="F65" s="250"/>
      <c r="G65" s="251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1">
        <v>1.41E-2</v>
      </c>
      <c r="O65" s="231">
        <f>ROUND(E65*N65,2)</f>
        <v>0.03</v>
      </c>
      <c r="P65" s="231">
        <v>0</v>
      </c>
      <c r="Q65" s="231">
        <f>ROUND(E65*P65,2)</f>
        <v>0</v>
      </c>
      <c r="R65" s="231"/>
      <c r="S65" s="231" t="s">
        <v>103</v>
      </c>
      <c r="T65" s="231" t="s">
        <v>103</v>
      </c>
      <c r="U65" s="231">
        <v>0.97299999999999998</v>
      </c>
      <c r="V65" s="231">
        <f>ROUND(E65*U65,2)</f>
        <v>1.95</v>
      </c>
      <c r="W65" s="231"/>
      <c r="X65" s="231" t="s">
        <v>104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105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6">
        <v>53</v>
      </c>
      <c r="B66" s="247" t="s">
        <v>217</v>
      </c>
      <c r="C66" s="255" t="s">
        <v>218</v>
      </c>
      <c r="D66" s="248" t="s">
        <v>200</v>
      </c>
      <c r="E66" s="249">
        <v>17</v>
      </c>
      <c r="F66" s="250"/>
      <c r="G66" s="251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21</v>
      </c>
      <c r="M66" s="231">
        <f>G66*(1+L66/100)</f>
        <v>0</v>
      </c>
      <c r="N66" s="231">
        <v>2.0600000000000002E-3</v>
      </c>
      <c r="O66" s="231">
        <f>ROUND(E66*N66,2)</f>
        <v>0.04</v>
      </c>
      <c r="P66" s="231">
        <v>0</v>
      </c>
      <c r="Q66" s="231">
        <f>ROUND(E66*P66,2)</f>
        <v>0</v>
      </c>
      <c r="R66" s="231"/>
      <c r="S66" s="231" t="s">
        <v>103</v>
      </c>
      <c r="T66" s="231" t="s">
        <v>103</v>
      </c>
      <c r="U66" s="231">
        <v>0.23</v>
      </c>
      <c r="V66" s="231">
        <f>ROUND(E66*U66,2)</f>
        <v>3.91</v>
      </c>
      <c r="W66" s="231"/>
      <c r="X66" s="231" t="s">
        <v>104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105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6">
        <v>54</v>
      </c>
      <c r="B67" s="247" t="s">
        <v>219</v>
      </c>
      <c r="C67" s="255" t="s">
        <v>220</v>
      </c>
      <c r="D67" s="248" t="s">
        <v>200</v>
      </c>
      <c r="E67" s="249">
        <v>2</v>
      </c>
      <c r="F67" s="250"/>
      <c r="G67" s="251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1">
        <v>2.0600000000000002E-3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 t="s">
        <v>103</v>
      </c>
      <c r="T67" s="231" t="s">
        <v>103</v>
      </c>
      <c r="U67" s="231">
        <v>0.23</v>
      </c>
      <c r="V67" s="231">
        <f>ROUND(E67*U67,2)</f>
        <v>0.46</v>
      </c>
      <c r="W67" s="231"/>
      <c r="X67" s="231" t="s">
        <v>104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105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6">
        <v>55</v>
      </c>
      <c r="B68" s="247" t="s">
        <v>221</v>
      </c>
      <c r="C68" s="255" t="s">
        <v>222</v>
      </c>
      <c r="D68" s="248" t="s">
        <v>200</v>
      </c>
      <c r="E68" s="249">
        <v>21</v>
      </c>
      <c r="F68" s="250"/>
      <c r="G68" s="251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21</v>
      </c>
      <c r="M68" s="231">
        <f>G68*(1+L68/100)</f>
        <v>0</v>
      </c>
      <c r="N68" s="231">
        <v>5.5999999999999995E-4</v>
      </c>
      <c r="O68" s="231">
        <f>ROUND(E68*N68,2)</f>
        <v>0.01</v>
      </c>
      <c r="P68" s="231">
        <v>0</v>
      </c>
      <c r="Q68" s="231">
        <f>ROUND(E68*P68,2)</f>
        <v>0</v>
      </c>
      <c r="R68" s="231"/>
      <c r="S68" s="231" t="s">
        <v>103</v>
      </c>
      <c r="T68" s="231" t="s">
        <v>103</v>
      </c>
      <c r="U68" s="231">
        <v>0.23</v>
      </c>
      <c r="V68" s="231">
        <f>ROUND(E68*U68,2)</f>
        <v>4.83</v>
      </c>
      <c r="W68" s="231"/>
      <c r="X68" s="231" t="s">
        <v>104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105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6">
        <v>56</v>
      </c>
      <c r="B69" s="247" t="s">
        <v>223</v>
      </c>
      <c r="C69" s="255" t="s">
        <v>224</v>
      </c>
      <c r="D69" s="248" t="s">
        <v>200</v>
      </c>
      <c r="E69" s="249">
        <v>4</v>
      </c>
      <c r="F69" s="250"/>
      <c r="G69" s="251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1">
        <v>0</v>
      </c>
      <c r="O69" s="231">
        <f>ROUND(E69*N69,2)</f>
        <v>0</v>
      </c>
      <c r="P69" s="231">
        <v>3.4700000000000002E-2</v>
      </c>
      <c r="Q69" s="231">
        <f>ROUND(E69*P69,2)</f>
        <v>0.14000000000000001</v>
      </c>
      <c r="R69" s="231"/>
      <c r="S69" s="231" t="s">
        <v>103</v>
      </c>
      <c r="T69" s="231" t="s">
        <v>103</v>
      </c>
      <c r="U69" s="231">
        <v>0.56899999999999995</v>
      </c>
      <c r="V69" s="231">
        <f>ROUND(E69*U69,2)</f>
        <v>2.2799999999999998</v>
      </c>
      <c r="W69" s="231"/>
      <c r="X69" s="231" t="s">
        <v>104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105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6">
        <v>57</v>
      </c>
      <c r="B70" s="247" t="s">
        <v>225</v>
      </c>
      <c r="C70" s="255" t="s">
        <v>226</v>
      </c>
      <c r="D70" s="248" t="s">
        <v>200</v>
      </c>
      <c r="E70" s="249">
        <v>68</v>
      </c>
      <c r="F70" s="250"/>
      <c r="G70" s="251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21</v>
      </c>
      <c r="M70" s="231">
        <f>G70*(1+L70/100)</f>
        <v>0</v>
      </c>
      <c r="N70" s="231">
        <v>2.4000000000000001E-4</v>
      </c>
      <c r="O70" s="231">
        <f>ROUND(E70*N70,2)</f>
        <v>0.02</v>
      </c>
      <c r="P70" s="231">
        <v>0</v>
      </c>
      <c r="Q70" s="231">
        <f>ROUND(E70*P70,2)</f>
        <v>0</v>
      </c>
      <c r="R70" s="231"/>
      <c r="S70" s="231" t="s">
        <v>103</v>
      </c>
      <c r="T70" s="231" t="s">
        <v>103</v>
      </c>
      <c r="U70" s="231">
        <v>0.124</v>
      </c>
      <c r="V70" s="231">
        <f>ROUND(E70*U70,2)</f>
        <v>8.43</v>
      </c>
      <c r="W70" s="231"/>
      <c r="X70" s="231" t="s">
        <v>104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105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46">
        <v>58</v>
      </c>
      <c r="B71" s="247" t="s">
        <v>227</v>
      </c>
      <c r="C71" s="255" t="s">
        <v>228</v>
      </c>
      <c r="D71" s="248" t="s">
        <v>116</v>
      </c>
      <c r="E71" s="249">
        <v>19</v>
      </c>
      <c r="F71" s="250"/>
      <c r="G71" s="251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21</v>
      </c>
      <c r="M71" s="231">
        <f>G71*(1+L71/100)</f>
        <v>0</v>
      </c>
      <c r="N71" s="231">
        <v>8.4999999999999995E-4</v>
      </c>
      <c r="O71" s="231">
        <f>ROUND(E71*N71,2)</f>
        <v>0.02</v>
      </c>
      <c r="P71" s="231">
        <v>0</v>
      </c>
      <c r="Q71" s="231">
        <f>ROUND(E71*P71,2)</f>
        <v>0</v>
      </c>
      <c r="R71" s="231"/>
      <c r="S71" s="231" t="s">
        <v>103</v>
      </c>
      <c r="T71" s="231" t="s">
        <v>103</v>
      </c>
      <c r="U71" s="231">
        <v>0.48499999999999999</v>
      </c>
      <c r="V71" s="231">
        <f>ROUND(E71*U71,2)</f>
        <v>9.2200000000000006</v>
      </c>
      <c r="W71" s="231"/>
      <c r="X71" s="231" t="s">
        <v>104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105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22.5" outlineLevel="1" x14ac:dyDescent="0.2">
      <c r="A72" s="246">
        <v>59</v>
      </c>
      <c r="B72" s="247" t="s">
        <v>229</v>
      </c>
      <c r="C72" s="255" t="s">
        <v>230</v>
      </c>
      <c r="D72" s="248" t="s">
        <v>116</v>
      </c>
      <c r="E72" s="249">
        <v>4</v>
      </c>
      <c r="F72" s="250"/>
      <c r="G72" s="251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21</v>
      </c>
      <c r="M72" s="231">
        <f>G72*(1+L72/100)</f>
        <v>0</v>
      </c>
      <c r="N72" s="231">
        <v>1.72E-3</v>
      </c>
      <c r="O72" s="231">
        <f>ROUND(E72*N72,2)</f>
        <v>0.01</v>
      </c>
      <c r="P72" s="231">
        <v>0</v>
      </c>
      <c r="Q72" s="231">
        <f>ROUND(E72*P72,2)</f>
        <v>0</v>
      </c>
      <c r="R72" s="231"/>
      <c r="S72" s="231" t="s">
        <v>103</v>
      </c>
      <c r="T72" s="231" t="s">
        <v>103</v>
      </c>
      <c r="U72" s="231">
        <v>0.47599999999999998</v>
      </c>
      <c r="V72" s="231">
        <f>ROUND(E72*U72,2)</f>
        <v>1.9</v>
      </c>
      <c r="W72" s="231"/>
      <c r="X72" s="231" t="s">
        <v>104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105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6">
        <v>60</v>
      </c>
      <c r="B73" s="247" t="s">
        <v>231</v>
      </c>
      <c r="C73" s="255" t="s">
        <v>232</v>
      </c>
      <c r="D73" s="248" t="s">
        <v>200</v>
      </c>
      <c r="E73" s="249">
        <v>24</v>
      </c>
      <c r="F73" s="250"/>
      <c r="G73" s="251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1">
        <v>0</v>
      </c>
      <c r="O73" s="231">
        <f>ROUND(E73*N73,2)</f>
        <v>0</v>
      </c>
      <c r="P73" s="231">
        <v>1.56E-3</v>
      </c>
      <c r="Q73" s="231">
        <f>ROUND(E73*P73,2)</f>
        <v>0.04</v>
      </c>
      <c r="R73" s="231"/>
      <c r="S73" s="231" t="s">
        <v>103</v>
      </c>
      <c r="T73" s="231" t="s">
        <v>103</v>
      </c>
      <c r="U73" s="231">
        <v>0.217</v>
      </c>
      <c r="V73" s="231">
        <f>ROUND(E73*U73,2)</f>
        <v>5.21</v>
      </c>
      <c r="W73" s="231"/>
      <c r="X73" s="231" t="s">
        <v>104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105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22.5" outlineLevel="1" x14ac:dyDescent="0.2">
      <c r="A74" s="246">
        <v>61</v>
      </c>
      <c r="B74" s="247" t="s">
        <v>233</v>
      </c>
      <c r="C74" s="255" t="s">
        <v>234</v>
      </c>
      <c r="D74" s="248" t="s">
        <v>116</v>
      </c>
      <c r="E74" s="249">
        <v>2</v>
      </c>
      <c r="F74" s="250"/>
      <c r="G74" s="251">
        <f>ROUND(E74*F74,2)</f>
        <v>0</v>
      </c>
      <c r="H74" s="232"/>
      <c r="I74" s="231">
        <f>ROUND(E74*H74,2)</f>
        <v>0</v>
      </c>
      <c r="J74" s="232"/>
      <c r="K74" s="231">
        <f>ROUND(E74*J74,2)</f>
        <v>0</v>
      </c>
      <c r="L74" s="231">
        <v>21</v>
      </c>
      <c r="M74" s="231">
        <f>G74*(1+L74/100)</f>
        <v>0</v>
      </c>
      <c r="N74" s="231">
        <v>1.2999999999999999E-4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 t="s">
        <v>103</v>
      </c>
      <c r="T74" s="231" t="s">
        <v>103</v>
      </c>
      <c r="U74" s="231">
        <v>0.66</v>
      </c>
      <c r="V74" s="231">
        <f>ROUND(E74*U74,2)</f>
        <v>1.32</v>
      </c>
      <c r="W74" s="231"/>
      <c r="X74" s="231" t="s">
        <v>104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105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6">
        <v>62</v>
      </c>
      <c r="B75" s="247" t="s">
        <v>235</v>
      </c>
      <c r="C75" s="255" t="s">
        <v>236</v>
      </c>
      <c r="D75" s="248" t="s">
        <v>116</v>
      </c>
      <c r="E75" s="249">
        <v>19</v>
      </c>
      <c r="F75" s="250"/>
      <c r="G75" s="251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1">
        <v>4.0999999999999999E-4</v>
      </c>
      <c r="O75" s="231">
        <f>ROUND(E75*N75,2)</f>
        <v>0.01</v>
      </c>
      <c r="P75" s="231">
        <v>0</v>
      </c>
      <c r="Q75" s="231">
        <f>ROUND(E75*P75,2)</f>
        <v>0</v>
      </c>
      <c r="R75" s="231"/>
      <c r="S75" s="231" t="s">
        <v>103</v>
      </c>
      <c r="T75" s="231" t="s">
        <v>103</v>
      </c>
      <c r="U75" s="231">
        <v>0.246</v>
      </c>
      <c r="V75" s="231">
        <f>ROUND(E75*U75,2)</f>
        <v>4.67</v>
      </c>
      <c r="W75" s="231"/>
      <c r="X75" s="231" t="s">
        <v>104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105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6">
        <v>63</v>
      </c>
      <c r="B76" s="247" t="s">
        <v>237</v>
      </c>
      <c r="C76" s="255" t="s">
        <v>238</v>
      </c>
      <c r="D76" s="248" t="s">
        <v>200</v>
      </c>
      <c r="E76" s="249">
        <v>4</v>
      </c>
      <c r="F76" s="250"/>
      <c r="G76" s="251">
        <f>ROUND(E76*F76,2)</f>
        <v>0</v>
      </c>
      <c r="H76" s="232"/>
      <c r="I76" s="231">
        <f>ROUND(E76*H76,2)</f>
        <v>0</v>
      </c>
      <c r="J76" s="232"/>
      <c r="K76" s="231">
        <f>ROUND(E76*J76,2)</f>
        <v>0</v>
      </c>
      <c r="L76" s="231">
        <v>21</v>
      </c>
      <c r="M76" s="231">
        <f>G76*(1+L76/100)</f>
        <v>0</v>
      </c>
      <c r="N76" s="231">
        <v>1.09E-2</v>
      </c>
      <c r="O76" s="231">
        <f>ROUND(E76*N76,2)</f>
        <v>0.04</v>
      </c>
      <c r="P76" s="231">
        <v>0</v>
      </c>
      <c r="Q76" s="231">
        <f>ROUND(E76*P76,2)</f>
        <v>0</v>
      </c>
      <c r="R76" s="231"/>
      <c r="S76" s="231" t="s">
        <v>144</v>
      </c>
      <c r="T76" s="231" t="s">
        <v>103</v>
      </c>
      <c r="U76" s="231">
        <v>1.25</v>
      </c>
      <c r="V76" s="231">
        <f>ROUND(E76*U76,2)</f>
        <v>5</v>
      </c>
      <c r="W76" s="231"/>
      <c r="X76" s="231" t="s">
        <v>104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105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6">
        <v>64</v>
      </c>
      <c r="B77" s="247" t="s">
        <v>239</v>
      </c>
      <c r="C77" s="255" t="s">
        <v>240</v>
      </c>
      <c r="D77" s="248" t="s">
        <v>200</v>
      </c>
      <c r="E77" s="249">
        <v>5</v>
      </c>
      <c r="F77" s="250"/>
      <c r="G77" s="251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21</v>
      </c>
      <c r="M77" s="231">
        <f>G77*(1+L77/100)</f>
        <v>0</v>
      </c>
      <c r="N77" s="231">
        <v>1.1000000000000001E-3</v>
      </c>
      <c r="O77" s="231">
        <f>ROUND(E77*N77,2)</f>
        <v>0.01</v>
      </c>
      <c r="P77" s="231">
        <v>0</v>
      </c>
      <c r="Q77" s="231">
        <f>ROUND(E77*P77,2)</f>
        <v>0</v>
      </c>
      <c r="R77" s="231"/>
      <c r="S77" s="231" t="s">
        <v>144</v>
      </c>
      <c r="T77" s="231" t="s">
        <v>145</v>
      </c>
      <c r="U77" s="231">
        <v>1</v>
      </c>
      <c r="V77" s="231">
        <f>ROUND(E77*U77,2)</f>
        <v>5</v>
      </c>
      <c r="W77" s="231"/>
      <c r="X77" s="231" t="s">
        <v>104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105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6">
        <v>65</v>
      </c>
      <c r="B78" s="247" t="s">
        <v>241</v>
      </c>
      <c r="C78" s="255" t="s">
        <v>242</v>
      </c>
      <c r="D78" s="248" t="s">
        <v>116</v>
      </c>
      <c r="E78" s="249">
        <v>13</v>
      </c>
      <c r="F78" s="250"/>
      <c r="G78" s="251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1"/>
      <c r="S78" s="231" t="s">
        <v>144</v>
      </c>
      <c r="T78" s="231" t="s">
        <v>145</v>
      </c>
      <c r="U78" s="231">
        <v>0</v>
      </c>
      <c r="V78" s="231">
        <f>ROUND(E78*U78,2)</f>
        <v>0</v>
      </c>
      <c r="W78" s="231"/>
      <c r="X78" s="231" t="s">
        <v>104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105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6">
        <v>66</v>
      </c>
      <c r="B79" s="247" t="s">
        <v>243</v>
      </c>
      <c r="C79" s="255" t="s">
        <v>244</v>
      </c>
      <c r="D79" s="248" t="s">
        <v>116</v>
      </c>
      <c r="E79" s="249">
        <v>8</v>
      </c>
      <c r="F79" s="250"/>
      <c r="G79" s="251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 t="s">
        <v>144</v>
      </c>
      <c r="T79" s="231" t="s">
        <v>145</v>
      </c>
      <c r="U79" s="231">
        <v>0</v>
      </c>
      <c r="V79" s="231">
        <f>ROUND(E79*U79,2)</f>
        <v>0</v>
      </c>
      <c r="W79" s="231"/>
      <c r="X79" s="231" t="s">
        <v>104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105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6">
        <v>67</v>
      </c>
      <c r="B80" s="247" t="s">
        <v>245</v>
      </c>
      <c r="C80" s="255" t="s">
        <v>246</v>
      </c>
      <c r="D80" s="248" t="s">
        <v>143</v>
      </c>
      <c r="E80" s="249">
        <v>5</v>
      </c>
      <c r="F80" s="250"/>
      <c r="G80" s="251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21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144</v>
      </c>
      <c r="T80" s="231" t="s">
        <v>145</v>
      </c>
      <c r="U80" s="231">
        <v>0</v>
      </c>
      <c r="V80" s="231">
        <f>ROUND(E80*U80,2)</f>
        <v>0</v>
      </c>
      <c r="W80" s="231"/>
      <c r="X80" s="231" t="s">
        <v>104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105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6">
        <v>68</v>
      </c>
      <c r="B81" s="247" t="s">
        <v>247</v>
      </c>
      <c r="C81" s="255" t="s">
        <v>248</v>
      </c>
      <c r="D81" s="248" t="s">
        <v>116</v>
      </c>
      <c r="E81" s="249">
        <v>18</v>
      </c>
      <c r="F81" s="250"/>
      <c r="G81" s="251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21</v>
      </c>
      <c r="M81" s="231">
        <f>G81*(1+L81/100)</f>
        <v>0</v>
      </c>
      <c r="N81" s="231">
        <v>1.2970000000000001E-2</v>
      </c>
      <c r="O81" s="231">
        <f>ROUND(E81*N81,2)</f>
        <v>0.23</v>
      </c>
      <c r="P81" s="231">
        <v>0</v>
      </c>
      <c r="Q81" s="231">
        <f>ROUND(E81*P81,2)</f>
        <v>0</v>
      </c>
      <c r="R81" s="231" t="s">
        <v>249</v>
      </c>
      <c r="S81" s="231" t="s">
        <v>103</v>
      </c>
      <c r="T81" s="231" t="s">
        <v>103</v>
      </c>
      <c r="U81" s="231">
        <v>0</v>
      </c>
      <c r="V81" s="231">
        <f>ROUND(E81*U81,2)</f>
        <v>0</v>
      </c>
      <c r="W81" s="231"/>
      <c r="X81" s="231" t="s">
        <v>250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251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6">
        <v>69</v>
      </c>
      <c r="B82" s="247" t="s">
        <v>252</v>
      </c>
      <c r="C82" s="255" t="s">
        <v>253</v>
      </c>
      <c r="D82" s="248" t="s">
        <v>116</v>
      </c>
      <c r="E82" s="249">
        <v>2</v>
      </c>
      <c r="F82" s="250"/>
      <c r="G82" s="251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1">
        <v>0.01</v>
      </c>
      <c r="O82" s="231">
        <f>ROUND(E82*N82,2)</f>
        <v>0.02</v>
      </c>
      <c r="P82" s="231">
        <v>0</v>
      </c>
      <c r="Q82" s="231">
        <f>ROUND(E82*P82,2)</f>
        <v>0</v>
      </c>
      <c r="R82" s="231" t="s">
        <v>249</v>
      </c>
      <c r="S82" s="231" t="s">
        <v>103</v>
      </c>
      <c r="T82" s="231" t="s">
        <v>103</v>
      </c>
      <c r="U82" s="231">
        <v>0</v>
      </c>
      <c r="V82" s="231">
        <f>ROUND(E82*U82,2)</f>
        <v>0</v>
      </c>
      <c r="W82" s="231"/>
      <c r="X82" s="231" t="s">
        <v>250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251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6">
        <v>70</v>
      </c>
      <c r="B83" s="247" t="s">
        <v>254</v>
      </c>
      <c r="C83" s="255" t="s">
        <v>255</v>
      </c>
      <c r="D83" s="248" t="s">
        <v>116</v>
      </c>
      <c r="E83" s="249">
        <v>4</v>
      </c>
      <c r="F83" s="250"/>
      <c r="G83" s="251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21</v>
      </c>
      <c r="M83" s="231">
        <f>G83*(1+L83/100)</f>
        <v>0</v>
      </c>
      <c r="N83" s="231">
        <v>1.2E-2</v>
      </c>
      <c r="O83" s="231">
        <f>ROUND(E83*N83,2)</f>
        <v>0.05</v>
      </c>
      <c r="P83" s="231">
        <v>0</v>
      </c>
      <c r="Q83" s="231">
        <f>ROUND(E83*P83,2)</f>
        <v>0</v>
      </c>
      <c r="R83" s="231" t="s">
        <v>249</v>
      </c>
      <c r="S83" s="231" t="s">
        <v>103</v>
      </c>
      <c r="T83" s="231" t="s">
        <v>103</v>
      </c>
      <c r="U83" s="231">
        <v>0</v>
      </c>
      <c r="V83" s="231">
        <f>ROUND(E83*U83,2)</f>
        <v>0</v>
      </c>
      <c r="W83" s="231"/>
      <c r="X83" s="231" t="s">
        <v>250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251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6">
        <v>71</v>
      </c>
      <c r="B84" s="247" t="s">
        <v>256</v>
      </c>
      <c r="C84" s="255" t="s">
        <v>257</v>
      </c>
      <c r="D84" s="248" t="s">
        <v>116</v>
      </c>
      <c r="E84" s="249">
        <v>2</v>
      </c>
      <c r="F84" s="250"/>
      <c r="G84" s="251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21</v>
      </c>
      <c r="M84" s="231">
        <f>G84*(1+L84/100)</f>
        <v>0</v>
      </c>
      <c r="N84" s="231">
        <v>1.2999999999999999E-2</v>
      </c>
      <c r="O84" s="231">
        <f>ROUND(E84*N84,2)</f>
        <v>0.03</v>
      </c>
      <c r="P84" s="231">
        <v>0</v>
      </c>
      <c r="Q84" s="231">
        <f>ROUND(E84*P84,2)</f>
        <v>0</v>
      </c>
      <c r="R84" s="231" t="s">
        <v>249</v>
      </c>
      <c r="S84" s="231" t="s">
        <v>103</v>
      </c>
      <c r="T84" s="231" t="s">
        <v>103</v>
      </c>
      <c r="U84" s="231">
        <v>0</v>
      </c>
      <c r="V84" s="231">
        <f>ROUND(E84*U84,2)</f>
        <v>0</v>
      </c>
      <c r="W84" s="231"/>
      <c r="X84" s="231" t="s">
        <v>250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251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2.5" outlineLevel="1" x14ac:dyDescent="0.2">
      <c r="A85" s="246">
        <v>72</v>
      </c>
      <c r="B85" s="247" t="s">
        <v>258</v>
      </c>
      <c r="C85" s="255" t="s">
        <v>259</v>
      </c>
      <c r="D85" s="248" t="s">
        <v>116</v>
      </c>
      <c r="E85" s="249">
        <v>2</v>
      </c>
      <c r="F85" s="250"/>
      <c r="G85" s="251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1">
        <v>1.4E-2</v>
      </c>
      <c r="O85" s="231">
        <f>ROUND(E85*N85,2)</f>
        <v>0.03</v>
      </c>
      <c r="P85" s="231">
        <v>0</v>
      </c>
      <c r="Q85" s="231">
        <f>ROUND(E85*P85,2)</f>
        <v>0</v>
      </c>
      <c r="R85" s="231" t="s">
        <v>249</v>
      </c>
      <c r="S85" s="231" t="s">
        <v>103</v>
      </c>
      <c r="T85" s="231" t="s">
        <v>103</v>
      </c>
      <c r="U85" s="231">
        <v>0</v>
      </c>
      <c r="V85" s="231">
        <f>ROUND(E85*U85,2)</f>
        <v>0</v>
      </c>
      <c r="W85" s="231"/>
      <c r="X85" s="231" t="s">
        <v>250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251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46">
        <v>73</v>
      </c>
      <c r="B86" s="247" t="s">
        <v>260</v>
      </c>
      <c r="C86" s="255" t="s">
        <v>261</v>
      </c>
      <c r="D86" s="248" t="s">
        <v>143</v>
      </c>
      <c r="E86" s="249">
        <v>2</v>
      </c>
      <c r="F86" s="250"/>
      <c r="G86" s="251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21</v>
      </c>
      <c r="M86" s="231">
        <f>G86*(1+L86/100)</f>
        <v>0</v>
      </c>
      <c r="N86" s="231">
        <v>0</v>
      </c>
      <c r="O86" s="231">
        <f>ROUND(E86*N86,2)</f>
        <v>0</v>
      </c>
      <c r="P86" s="231">
        <v>0</v>
      </c>
      <c r="Q86" s="231">
        <f>ROUND(E86*P86,2)</f>
        <v>0</v>
      </c>
      <c r="R86" s="231"/>
      <c r="S86" s="231" t="s">
        <v>144</v>
      </c>
      <c r="T86" s="231" t="s">
        <v>145</v>
      </c>
      <c r="U86" s="231">
        <v>0</v>
      </c>
      <c r="V86" s="231">
        <f>ROUND(E86*U86,2)</f>
        <v>0</v>
      </c>
      <c r="W86" s="231"/>
      <c r="X86" s="231" t="s">
        <v>250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251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46">
        <v>74</v>
      </c>
      <c r="B87" s="247" t="s">
        <v>262</v>
      </c>
      <c r="C87" s="255" t="s">
        <v>263</v>
      </c>
      <c r="D87" s="248" t="s">
        <v>116</v>
      </c>
      <c r="E87" s="249">
        <v>18</v>
      </c>
      <c r="F87" s="250"/>
      <c r="G87" s="251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1">
        <v>0</v>
      </c>
      <c r="O87" s="231">
        <f>ROUND(E87*N87,2)</f>
        <v>0</v>
      </c>
      <c r="P87" s="231">
        <v>0</v>
      </c>
      <c r="Q87" s="231">
        <f>ROUND(E87*P87,2)</f>
        <v>0</v>
      </c>
      <c r="R87" s="231"/>
      <c r="S87" s="231" t="s">
        <v>144</v>
      </c>
      <c r="T87" s="231" t="s">
        <v>145</v>
      </c>
      <c r="U87" s="231">
        <v>0</v>
      </c>
      <c r="V87" s="231">
        <f>ROUND(E87*U87,2)</f>
        <v>0</v>
      </c>
      <c r="W87" s="231"/>
      <c r="X87" s="231" t="s">
        <v>250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251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0">
        <v>75</v>
      </c>
      <c r="B88" s="241" t="s">
        <v>264</v>
      </c>
      <c r="C88" s="256" t="s">
        <v>265</v>
      </c>
      <c r="D88" s="242" t="s">
        <v>111</v>
      </c>
      <c r="E88" s="243">
        <v>1.3359000000000001</v>
      </c>
      <c r="F88" s="244"/>
      <c r="G88" s="245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1">
        <v>0</v>
      </c>
      <c r="O88" s="231">
        <f>ROUND(E88*N88,2)</f>
        <v>0</v>
      </c>
      <c r="P88" s="231">
        <v>0</v>
      </c>
      <c r="Q88" s="231">
        <f>ROUND(E88*P88,2)</f>
        <v>0</v>
      </c>
      <c r="R88" s="231"/>
      <c r="S88" s="231" t="s">
        <v>103</v>
      </c>
      <c r="T88" s="231" t="s">
        <v>103</v>
      </c>
      <c r="U88" s="231">
        <v>4.7720000000000002</v>
      </c>
      <c r="V88" s="231">
        <f>ROUND(E88*U88,2)</f>
        <v>6.37</v>
      </c>
      <c r="W88" s="231"/>
      <c r="X88" s="231" t="s">
        <v>112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113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28">
        <v>76</v>
      </c>
      <c r="B89" s="229" t="s">
        <v>266</v>
      </c>
      <c r="C89" s="257" t="s">
        <v>267</v>
      </c>
      <c r="D89" s="230" t="s">
        <v>0</v>
      </c>
      <c r="E89" s="252"/>
      <c r="F89" s="232"/>
      <c r="G89" s="231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1">
        <v>0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 t="s">
        <v>103</v>
      </c>
      <c r="T89" s="231" t="s">
        <v>103</v>
      </c>
      <c r="U89" s="231">
        <v>0</v>
      </c>
      <c r="V89" s="231">
        <f>ROUND(E89*U89,2)</f>
        <v>0</v>
      </c>
      <c r="W89" s="231"/>
      <c r="X89" s="231" t="s">
        <v>112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113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34" t="s">
        <v>98</v>
      </c>
      <c r="B90" s="235" t="s">
        <v>65</v>
      </c>
      <c r="C90" s="254" t="s">
        <v>66</v>
      </c>
      <c r="D90" s="236"/>
      <c r="E90" s="237"/>
      <c r="F90" s="238"/>
      <c r="G90" s="239">
        <f>SUMIF(AG91:AG94,"&lt;&gt;NOR",G91:G94)</f>
        <v>0</v>
      </c>
      <c r="H90" s="233"/>
      <c r="I90" s="233">
        <f>SUM(I91:I94)</f>
        <v>0</v>
      </c>
      <c r="J90" s="233"/>
      <c r="K90" s="233">
        <f>SUM(K91:K94)</f>
        <v>0</v>
      </c>
      <c r="L90" s="233"/>
      <c r="M90" s="233">
        <f>SUM(M91:M94)</f>
        <v>0</v>
      </c>
      <c r="N90" s="233"/>
      <c r="O90" s="233">
        <f>SUM(O91:O94)</f>
        <v>0.02</v>
      </c>
      <c r="P90" s="233"/>
      <c r="Q90" s="233">
        <f>SUM(Q91:Q94)</f>
        <v>0</v>
      </c>
      <c r="R90" s="233"/>
      <c r="S90" s="233"/>
      <c r="T90" s="233"/>
      <c r="U90" s="233"/>
      <c r="V90" s="233">
        <f>SUM(V91:V94)</f>
        <v>4.43</v>
      </c>
      <c r="W90" s="233"/>
      <c r="X90" s="233"/>
      <c r="AG90" t="s">
        <v>99</v>
      </c>
    </row>
    <row r="91" spans="1:60" outlineLevel="1" x14ac:dyDescent="0.2">
      <c r="A91" s="246">
        <v>77</v>
      </c>
      <c r="B91" s="247" t="s">
        <v>268</v>
      </c>
      <c r="C91" s="255" t="s">
        <v>269</v>
      </c>
      <c r="D91" s="248" t="s">
        <v>116</v>
      </c>
      <c r="E91" s="249">
        <v>12</v>
      </c>
      <c r="F91" s="250"/>
      <c r="G91" s="251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1">
        <v>1.1999999999999999E-3</v>
      </c>
      <c r="O91" s="231">
        <f>ROUND(E91*N91,2)</f>
        <v>0.01</v>
      </c>
      <c r="P91" s="231">
        <v>0</v>
      </c>
      <c r="Q91" s="231">
        <f>ROUND(E91*P91,2)</f>
        <v>0</v>
      </c>
      <c r="R91" s="231"/>
      <c r="S91" s="231" t="s">
        <v>103</v>
      </c>
      <c r="T91" s="231" t="s">
        <v>103</v>
      </c>
      <c r="U91" s="231">
        <v>0.216</v>
      </c>
      <c r="V91" s="231">
        <f>ROUND(E91*U91,2)</f>
        <v>2.59</v>
      </c>
      <c r="W91" s="231"/>
      <c r="X91" s="231" t="s">
        <v>104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105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46">
        <v>78</v>
      </c>
      <c r="B92" s="247" t="s">
        <v>270</v>
      </c>
      <c r="C92" s="255" t="s">
        <v>271</v>
      </c>
      <c r="D92" s="248" t="s">
        <v>116</v>
      </c>
      <c r="E92" s="249">
        <v>12</v>
      </c>
      <c r="F92" s="250"/>
      <c r="G92" s="251">
        <f>ROUND(E92*F92,2)</f>
        <v>0</v>
      </c>
      <c r="H92" s="232"/>
      <c r="I92" s="231">
        <f>ROUND(E92*H92,2)</f>
        <v>0</v>
      </c>
      <c r="J92" s="232"/>
      <c r="K92" s="231">
        <f>ROUND(E92*J92,2)</f>
        <v>0</v>
      </c>
      <c r="L92" s="231">
        <v>21</v>
      </c>
      <c r="M92" s="231">
        <f>G92*(1+L92/100)</f>
        <v>0</v>
      </c>
      <c r="N92" s="231">
        <v>1.3999999999999999E-4</v>
      </c>
      <c r="O92" s="231">
        <f>ROUND(E92*N92,2)</f>
        <v>0</v>
      </c>
      <c r="P92" s="231">
        <v>0</v>
      </c>
      <c r="Q92" s="231">
        <f>ROUND(E92*P92,2)</f>
        <v>0</v>
      </c>
      <c r="R92" s="231"/>
      <c r="S92" s="231" t="s">
        <v>103</v>
      </c>
      <c r="T92" s="231" t="s">
        <v>103</v>
      </c>
      <c r="U92" s="231">
        <v>7.1999999999999995E-2</v>
      </c>
      <c r="V92" s="231">
        <f>ROUND(E92*U92,2)</f>
        <v>0.86</v>
      </c>
      <c r="W92" s="231"/>
      <c r="X92" s="231" t="s">
        <v>104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105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0">
        <v>79</v>
      </c>
      <c r="B93" s="241" t="s">
        <v>272</v>
      </c>
      <c r="C93" s="256" t="s">
        <v>273</v>
      </c>
      <c r="D93" s="242" t="s">
        <v>116</v>
      </c>
      <c r="E93" s="243">
        <v>12</v>
      </c>
      <c r="F93" s="244"/>
      <c r="G93" s="245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1">
        <v>5.1000000000000004E-4</v>
      </c>
      <c r="O93" s="231">
        <f>ROUND(E93*N93,2)</f>
        <v>0.01</v>
      </c>
      <c r="P93" s="231">
        <v>0</v>
      </c>
      <c r="Q93" s="231">
        <f>ROUND(E93*P93,2)</f>
        <v>0</v>
      </c>
      <c r="R93" s="231"/>
      <c r="S93" s="231" t="s">
        <v>103</v>
      </c>
      <c r="T93" s="231" t="s">
        <v>103</v>
      </c>
      <c r="U93" s="231">
        <v>8.2000000000000003E-2</v>
      </c>
      <c r="V93" s="231">
        <f>ROUND(E93*U93,2)</f>
        <v>0.98</v>
      </c>
      <c r="W93" s="231"/>
      <c r="X93" s="231" t="s">
        <v>104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105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>
        <v>80</v>
      </c>
      <c r="B94" s="229" t="s">
        <v>274</v>
      </c>
      <c r="C94" s="257" t="s">
        <v>275</v>
      </c>
      <c r="D94" s="230" t="s">
        <v>0</v>
      </c>
      <c r="E94" s="252"/>
      <c r="F94" s="232"/>
      <c r="G94" s="231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1"/>
      <c r="S94" s="231" t="s">
        <v>103</v>
      </c>
      <c r="T94" s="231" t="s">
        <v>103</v>
      </c>
      <c r="U94" s="231">
        <v>0</v>
      </c>
      <c r="V94" s="231">
        <f>ROUND(E94*U94,2)</f>
        <v>0</v>
      </c>
      <c r="W94" s="231"/>
      <c r="X94" s="231" t="s">
        <v>112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113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x14ac:dyDescent="0.2">
      <c r="A95" s="234" t="s">
        <v>98</v>
      </c>
      <c r="B95" s="235" t="s">
        <v>67</v>
      </c>
      <c r="C95" s="254" t="s">
        <v>68</v>
      </c>
      <c r="D95" s="236"/>
      <c r="E95" s="237"/>
      <c r="F95" s="238"/>
      <c r="G95" s="239">
        <f>SUMIF(AG96:AG105,"&lt;&gt;NOR",G96:G105)</f>
        <v>0</v>
      </c>
      <c r="H95" s="233"/>
      <c r="I95" s="233">
        <f>SUM(I96:I105)</f>
        <v>0</v>
      </c>
      <c r="J95" s="233"/>
      <c r="K95" s="233">
        <f>SUM(K96:K105)</f>
        <v>0</v>
      </c>
      <c r="L95" s="233"/>
      <c r="M95" s="233">
        <f>SUM(M96:M105)</f>
        <v>0</v>
      </c>
      <c r="N95" s="233"/>
      <c r="O95" s="233">
        <f>SUM(O96:O105)</f>
        <v>0.41000000000000009</v>
      </c>
      <c r="P95" s="233"/>
      <c r="Q95" s="233">
        <f>SUM(Q96:Q105)</f>
        <v>0.11</v>
      </c>
      <c r="R95" s="233"/>
      <c r="S95" s="233"/>
      <c r="T95" s="233"/>
      <c r="U95" s="233"/>
      <c r="V95" s="233">
        <f>SUM(V96:V105)</f>
        <v>14.28</v>
      </c>
      <c r="W95" s="233"/>
      <c r="X95" s="233"/>
      <c r="AG95" t="s">
        <v>99</v>
      </c>
    </row>
    <row r="96" spans="1:60" outlineLevel="1" x14ac:dyDescent="0.2">
      <c r="A96" s="246">
        <v>81</v>
      </c>
      <c r="B96" s="247" t="s">
        <v>276</v>
      </c>
      <c r="C96" s="255" t="s">
        <v>277</v>
      </c>
      <c r="D96" s="248" t="s">
        <v>278</v>
      </c>
      <c r="E96" s="249">
        <v>4.83</v>
      </c>
      <c r="F96" s="250"/>
      <c r="G96" s="251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21</v>
      </c>
      <c r="M96" s="231">
        <f>G96*(1+L96/100)</f>
        <v>0</v>
      </c>
      <c r="N96" s="231">
        <v>0</v>
      </c>
      <c r="O96" s="231">
        <f>ROUND(E96*N96,2)</f>
        <v>0</v>
      </c>
      <c r="P96" s="231">
        <v>2.3800000000000002E-2</v>
      </c>
      <c r="Q96" s="231">
        <f>ROUND(E96*P96,2)</f>
        <v>0.11</v>
      </c>
      <c r="R96" s="231"/>
      <c r="S96" s="231" t="s">
        <v>103</v>
      </c>
      <c r="T96" s="231" t="s">
        <v>103</v>
      </c>
      <c r="U96" s="231">
        <v>8.2000000000000003E-2</v>
      </c>
      <c r="V96" s="231">
        <f>ROUND(E96*U96,2)</f>
        <v>0.4</v>
      </c>
      <c r="W96" s="231"/>
      <c r="X96" s="231" t="s">
        <v>104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105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46">
        <v>82</v>
      </c>
      <c r="B97" s="247" t="s">
        <v>279</v>
      </c>
      <c r="C97" s="255" t="s">
        <v>280</v>
      </c>
      <c r="D97" s="248" t="s">
        <v>116</v>
      </c>
      <c r="E97" s="249">
        <v>1</v>
      </c>
      <c r="F97" s="250"/>
      <c r="G97" s="251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21</v>
      </c>
      <c r="M97" s="231">
        <f>G97*(1+L97/100)</f>
        <v>0</v>
      </c>
      <c r="N97" s="231">
        <v>1.83E-2</v>
      </c>
      <c r="O97" s="231">
        <f>ROUND(E97*N97,2)</f>
        <v>0.02</v>
      </c>
      <c r="P97" s="231">
        <v>0</v>
      </c>
      <c r="Q97" s="231">
        <f>ROUND(E97*P97,2)</f>
        <v>0</v>
      </c>
      <c r="R97" s="231"/>
      <c r="S97" s="231" t="s">
        <v>103</v>
      </c>
      <c r="T97" s="231" t="s">
        <v>103</v>
      </c>
      <c r="U97" s="231">
        <v>0.92900000000000005</v>
      </c>
      <c r="V97" s="231">
        <f>ROUND(E97*U97,2)</f>
        <v>0.93</v>
      </c>
      <c r="W97" s="231"/>
      <c r="X97" s="231" t="s">
        <v>104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105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6">
        <v>83</v>
      </c>
      <c r="B98" s="247" t="s">
        <v>281</v>
      </c>
      <c r="C98" s="255" t="s">
        <v>282</v>
      </c>
      <c r="D98" s="248" t="s">
        <v>116</v>
      </c>
      <c r="E98" s="249">
        <v>2</v>
      </c>
      <c r="F98" s="250"/>
      <c r="G98" s="251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21</v>
      </c>
      <c r="M98" s="231">
        <f>G98*(1+L98/100)</f>
        <v>0</v>
      </c>
      <c r="N98" s="231">
        <v>2.1350000000000001E-2</v>
      </c>
      <c r="O98" s="231">
        <f>ROUND(E98*N98,2)</f>
        <v>0.04</v>
      </c>
      <c r="P98" s="231">
        <v>0</v>
      </c>
      <c r="Q98" s="231">
        <f>ROUND(E98*P98,2)</f>
        <v>0</v>
      </c>
      <c r="R98" s="231"/>
      <c r="S98" s="231" t="s">
        <v>103</v>
      </c>
      <c r="T98" s="231" t="s">
        <v>103</v>
      </c>
      <c r="U98" s="231">
        <v>0.92900000000000005</v>
      </c>
      <c r="V98" s="231">
        <f>ROUND(E98*U98,2)</f>
        <v>1.86</v>
      </c>
      <c r="W98" s="231"/>
      <c r="X98" s="231" t="s">
        <v>104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105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6">
        <v>84</v>
      </c>
      <c r="B99" s="247" t="s">
        <v>283</v>
      </c>
      <c r="C99" s="255" t="s">
        <v>284</v>
      </c>
      <c r="D99" s="248" t="s">
        <v>116</v>
      </c>
      <c r="E99" s="249">
        <v>3</v>
      </c>
      <c r="F99" s="250"/>
      <c r="G99" s="251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21</v>
      </c>
      <c r="M99" s="231">
        <f>G99*(1+L99/100)</f>
        <v>0</v>
      </c>
      <c r="N99" s="231">
        <v>2.4400000000000002E-2</v>
      </c>
      <c r="O99" s="231">
        <f>ROUND(E99*N99,2)</f>
        <v>7.0000000000000007E-2</v>
      </c>
      <c r="P99" s="231">
        <v>0</v>
      </c>
      <c r="Q99" s="231">
        <f>ROUND(E99*P99,2)</f>
        <v>0</v>
      </c>
      <c r="R99" s="231"/>
      <c r="S99" s="231" t="s">
        <v>103</v>
      </c>
      <c r="T99" s="231" t="s">
        <v>103</v>
      </c>
      <c r="U99" s="231">
        <v>0.94499999999999995</v>
      </c>
      <c r="V99" s="231">
        <f>ROUND(E99*U99,2)</f>
        <v>2.84</v>
      </c>
      <c r="W99" s="231"/>
      <c r="X99" s="231" t="s">
        <v>104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105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6">
        <v>85</v>
      </c>
      <c r="B100" s="247" t="s">
        <v>285</v>
      </c>
      <c r="C100" s="255" t="s">
        <v>286</v>
      </c>
      <c r="D100" s="248" t="s">
        <v>116</v>
      </c>
      <c r="E100" s="249">
        <v>4</v>
      </c>
      <c r="F100" s="250"/>
      <c r="G100" s="251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1">
        <v>4.2700000000000002E-2</v>
      </c>
      <c r="O100" s="231">
        <f>ROUND(E100*N100,2)</f>
        <v>0.17</v>
      </c>
      <c r="P100" s="231">
        <v>0</v>
      </c>
      <c r="Q100" s="231">
        <f>ROUND(E100*P100,2)</f>
        <v>0</v>
      </c>
      <c r="R100" s="231"/>
      <c r="S100" s="231" t="s">
        <v>103</v>
      </c>
      <c r="T100" s="231" t="s">
        <v>103</v>
      </c>
      <c r="U100" s="231">
        <v>1.008</v>
      </c>
      <c r="V100" s="231">
        <f>ROUND(E100*U100,2)</f>
        <v>4.03</v>
      </c>
      <c r="W100" s="231"/>
      <c r="X100" s="231" t="s">
        <v>104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105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46">
        <v>86</v>
      </c>
      <c r="B101" s="247" t="s">
        <v>287</v>
      </c>
      <c r="C101" s="255" t="s">
        <v>288</v>
      </c>
      <c r="D101" s="248" t="s">
        <v>116</v>
      </c>
      <c r="E101" s="249">
        <v>1</v>
      </c>
      <c r="F101" s="250"/>
      <c r="G101" s="251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21</v>
      </c>
      <c r="M101" s="231">
        <f>G101*(1+L101/100)</f>
        <v>0</v>
      </c>
      <c r="N101" s="231">
        <v>3.2899999999999999E-2</v>
      </c>
      <c r="O101" s="231">
        <f>ROUND(E101*N101,2)</f>
        <v>0.03</v>
      </c>
      <c r="P101" s="231">
        <v>0</v>
      </c>
      <c r="Q101" s="231">
        <f>ROUND(E101*P101,2)</f>
        <v>0</v>
      </c>
      <c r="R101" s="231"/>
      <c r="S101" s="231" t="s">
        <v>103</v>
      </c>
      <c r="T101" s="231" t="s">
        <v>103</v>
      </c>
      <c r="U101" s="231">
        <v>0.95099999999999996</v>
      </c>
      <c r="V101" s="231">
        <f>ROUND(E101*U101,2)</f>
        <v>0.95</v>
      </c>
      <c r="W101" s="231"/>
      <c r="X101" s="231" t="s">
        <v>104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105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46">
        <v>87</v>
      </c>
      <c r="B102" s="247" t="s">
        <v>289</v>
      </c>
      <c r="C102" s="255" t="s">
        <v>290</v>
      </c>
      <c r="D102" s="248" t="s">
        <v>116</v>
      </c>
      <c r="E102" s="249">
        <v>1</v>
      </c>
      <c r="F102" s="250"/>
      <c r="G102" s="251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1">
        <v>7.5200000000000003E-2</v>
      </c>
      <c r="O102" s="231">
        <f>ROUND(E102*N102,2)</f>
        <v>0.08</v>
      </c>
      <c r="P102" s="231">
        <v>0</v>
      </c>
      <c r="Q102" s="231">
        <f>ROUND(E102*P102,2)</f>
        <v>0</v>
      </c>
      <c r="R102" s="231"/>
      <c r="S102" s="231" t="s">
        <v>103</v>
      </c>
      <c r="T102" s="231" t="s">
        <v>103</v>
      </c>
      <c r="U102" s="231">
        <v>1.181</v>
      </c>
      <c r="V102" s="231">
        <f>ROUND(E102*U102,2)</f>
        <v>1.18</v>
      </c>
      <c r="W102" s="231"/>
      <c r="X102" s="231" t="s">
        <v>104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105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6">
        <v>88</v>
      </c>
      <c r="B103" s="247" t="s">
        <v>291</v>
      </c>
      <c r="C103" s="255" t="s">
        <v>292</v>
      </c>
      <c r="D103" s="248" t="s">
        <v>293</v>
      </c>
      <c r="E103" s="249">
        <v>1</v>
      </c>
      <c r="F103" s="250"/>
      <c r="G103" s="251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21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 t="s">
        <v>144</v>
      </c>
      <c r="T103" s="231" t="s">
        <v>145</v>
      </c>
      <c r="U103" s="231">
        <v>0</v>
      </c>
      <c r="V103" s="231">
        <f>ROUND(E103*U103,2)</f>
        <v>0</v>
      </c>
      <c r="W103" s="231"/>
      <c r="X103" s="231" t="s">
        <v>104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105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40">
        <v>89</v>
      </c>
      <c r="B104" s="241" t="s">
        <v>294</v>
      </c>
      <c r="C104" s="256" t="s">
        <v>295</v>
      </c>
      <c r="D104" s="242" t="s">
        <v>111</v>
      </c>
      <c r="E104" s="243">
        <v>0.41310000000000002</v>
      </c>
      <c r="F104" s="244"/>
      <c r="G104" s="245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21</v>
      </c>
      <c r="M104" s="231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1"/>
      <c r="S104" s="231" t="s">
        <v>103</v>
      </c>
      <c r="T104" s="231" t="s">
        <v>103</v>
      </c>
      <c r="U104" s="231">
        <v>5.0599999999999996</v>
      </c>
      <c r="V104" s="231">
        <f>ROUND(E104*U104,2)</f>
        <v>2.09</v>
      </c>
      <c r="W104" s="231"/>
      <c r="X104" s="231" t="s">
        <v>112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113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>
        <v>90</v>
      </c>
      <c r="B105" s="229" t="s">
        <v>296</v>
      </c>
      <c r="C105" s="257" t="s">
        <v>297</v>
      </c>
      <c r="D105" s="230" t="s">
        <v>0</v>
      </c>
      <c r="E105" s="252"/>
      <c r="F105" s="232"/>
      <c r="G105" s="231">
        <f>ROUND(E105*F105,2)</f>
        <v>0</v>
      </c>
      <c r="H105" s="232"/>
      <c r="I105" s="231">
        <f>ROUND(E105*H105,2)</f>
        <v>0</v>
      </c>
      <c r="J105" s="232"/>
      <c r="K105" s="231">
        <f>ROUND(E105*J105,2)</f>
        <v>0</v>
      </c>
      <c r="L105" s="231">
        <v>21</v>
      </c>
      <c r="M105" s="231">
        <f>G105*(1+L105/100)</f>
        <v>0</v>
      </c>
      <c r="N105" s="231">
        <v>0</v>
      </c>
      <c r="O105" s="231">
        <f>ROUND(E105*N105,2)</f>
        <v>0</v>
      </c>
      <c r="P105" s="231">
        <v>0</v>
      </c>
      <c r="Q105" s="231">
        <f>ROUND(E105*P105,2)</f>
        <v>0</v>
      </c>
      <c r="R105" s="231"/>
      <c r="S105" s="231" t="s">
        <v>103</v>
      </c>
      <c r="T105" s="231" t="s">
        <v>103</v>
      </c>
      <c r="U105" s="231">
        <v>0</v>
      </c>
      <c r="V105" s="231">
        <f>ROUND(E105*U105,2)</f>
        <v>0</v>
      </c>
      <c r="W105" s="231"/>
      <c r="X105" s="231" t="s">
        <v>112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113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x14ac:dyDescent="0.2">
      <c r="A106" s="234" t="s">
        <v>98</v>
      </c>
      <c r="B106" s="235" t="s">
        <v>69</v>
      </c>
      <c r="C106" s="254" t="s">
        <v>70</v>
      </c>
      <c r="D106" s="236"/>
      <c r="E106" s="237"/>
      <c r="F106" s="238"/>
      <c r="G106" s="239">
        <f>SUMIF(AG107:AG107,"&lt;&gt;NOR",G107:G107)</f>
        <v>0</v>
      </c>
      <c r="H106" s="233"/>
      <c r="I106" s="233">
        <f>SUM(I107:I107)</f>
        <v>0</v>
      </c>
      <c r="J106" s="233"/>
      <c r="K106" s="233">
        <f>SUM(K107:K107)</f>
        <v>0</v>
      </c>
      <c r="L106" s="233"/>
      <c r="M106" s="233">
        <f>SUM(M107:M107)</f>
        <v>0</v>
      </c>
      <c r="N106" s="233"/>
      <c r="O106" s="233">
        <f>SUM(O107:O107)</f>
        <v>0</v>
      </c>
      <c r="P106" s="233"/>
      <c r="Q106" s="233">
        <f>SUM(Q107:Q107)</f>
        <v>0</v>
      </c>
      <c r="R106" s="233"/>
      <c r="S106" s="233"/>
      <c r="T106" s="233"/>
      <c r="U106" s="233"/>
      <c r="V106" s="233">
        <f>SUM(V107:V107)</f>
        <v>0</v>
      </c>
      <c r="W106" s="233"/>
      <c r="X106" s="233"/>
      <c r="AG106" t="s">
        <v>99</v>
      </c>
    </row>
    <row r="107" spans="1:60" outlineLevel="1" x14ac:dyDescent="0.2">
      <c r="A107" s="240">
        <v>91</v>
      </c>
      <c r="B107" s="241" t="s">
        <v>298</v>
      </c>
      <c r="C107" s="256" t="s">
        <v>299</v>
      </c>
      <c r="D107" s="242" t="s">
        <v>293</v>
      </c>
      <c r="E107" s="243">
        <v>1</v>
      </c>
      <c r="F107" s="244"/>
      <c r="G107" s="245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 t="s">
        <v>144</v>
      </c>
      <c r="T107" s="231" t="s">
        <v>145</v>
      </c>
      <c r="U107" s="231">
        <v>0</v>
      </c>
      <c r="V107" s="231">
        <f>ROUND(E107*U107,2)</f>
        <v>0</v>
      </c>
      <c r="W107" s="231"/>
      <c r="X107" s="231" t="s">
        <v>104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105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x14ac:dyDescent="0.2">
      <c r="A108" s="3"/>
      <c r="B108" s="4"/>
      <c r="C108" s="258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AE108">
        <v>15</v>
      </c>
      <c r="AF108">
        <v>21</v>
      </c>
      <c r="AG108" t="s">
        <v>85</v>
      </c>
    </row>
    <row r="109" spans="1:60" x14ac:dyDescent="0.2">
      <c r="A109" s="214"/>
      <c r="B109" s="215" t="s">
        <v>31</v>
      </c>
      <c r="C109" s="259"/>
      <c r="D109" s="216"/>
      <c r="E109" s="217"/>
      <c r="F109" s="217"/>
      <c r="G109" s="253">
        <f>G8+G10+G12+G14+G31+G56+G90+G95+G106</f>
        <v>0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f>SUMIF(L7:L107,AE108,G7:G107)</f>
        <v>0</v>
      </c>
      <c r="AF109">
        <f>SUMIF(L7:L107,AF108,G7:G107)</f>
        <v>0</v>
      </c>
      <c r="AG109" t="s">
        <v>300</v>
      </c>
    </row>
    <row r="110" spans="1:60" x14ac:dyDescent="0.2">
      <c r="A110" s="3"/>
      <c r="B110" s="4"/>
      <c r="C110" s="258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">
      <c r="A111" s="3"/>
      <c r="B111" s="4"/>
      <c r="C111" s="258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218" t="s">
        <v>301</v>
      </c>
      <c r="B112" s="218"/>
      <c r="C112" s="260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19"/>
      <c r="B113" s="220"/>
      <c r="C113" s="261"/>
      <c r="D113" s="220"/>
      <c r="E113" s="220"/>
      <c r="F113" s="220"/>
      <c r="G113" s="221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AG113" t="s">
        <v>302</v>
      </c>
    </row>
    <row r="114" spans="1:33" x14ac:dyDescent="0.2">
      <c r="A114" s="222"/>
      <c r="B114" s="223"/>
      <c r="C114" s="262"/>
      <c r="D114" s="223"/>
      <c r="E114" s="223"/>
      <c r="F114" s="223"/>
      <c r="G114" s="224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A115" s="222"/>
      <c r="B115" s="223"/>
      <c r="C115" s="262"/>
      <c r="D115" s="223"/>
      <c r="E115" s="223"/>
      <c r="F115" s="223"/>
      <c r="G115" s="224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A116" s="222"/>
      <c r="B116" s="223"/>
      <c r="C116" s="262"/>
      <c r="D116" s="223"/>
      <c r="E116" s="223"/>
      <c r="F116" s="223"/>
      <c r="G116" s="224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">
      <c r="A117" s="225"/>
      <c r="B117" s="226"/>
      <c r="C117" s="263"/>
      <c r="D117" s="226"/>
      <c r="E117" s="226"/>
      <c r="F117" s="226"/>
      <c r="G117" s="227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3"/>
      <c r="B118" s="4"/>
      <c r="C118" s="258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">
      <c r="C119" s="264"/>
      <c r="D119" s="10"/>
      <c r="AG119" t="s">
        <v>303</v>
      </c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8jOIsRjkIk7Tb7c3HeyH8PBnn9dHgHb24xGCce5S1QpsrJGLIFySIQu/YgwhubVP4ib1ofCPmOtuIWZcQGpKRg==" saltValue="+npfi+SAGNbg44/vDWloLw==" spinCount="100000" sheet="1"/>
  <mergeCells count="6">
    <mergeCell ref="A1:G1"/>
    <mergeCell ref="C2:G2"/>
    <mergeCell ref="C3:G3"/>
    <mergeCell ref="C4:G4"/>
    <mergeCell ref="A112:C112"/>
    <mergeCell ref="A113:G117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20051802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20051802 Pol'!Názvy_tisku</vt:lpstr>
      <vt:lpstr>oadresa</vt:lpstr>
      <vt:lpstr>Stavba!Objednatel</vt:lpstr>
      <vt:lpstr>Stavba!Objekt</vt:lpstr>
      <vt:lpstr>'01 20051802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cp:lastPrinted>2019-03-19T12:27:02Z</cp:lastPrinted>
  <dcterms:created xsi:type="dcterms:W3CDTF">2009-04-08T07:15:50Z</dcterms:created>
  <dcterms:modified xsi:type="dcterms:W3CDTF">2020-07-15T12:03:27Z</dcterms:modified>
</cp:coreProperties>
</file>